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pkvcz-my.sharepoint.com/personal/kudyn_pkv_cz/Documents/EPC SČK MT02/ZD/240806_Dotazy k MT02 Enesa/"/>
    </mc:Choice>
  </mc:AlternateContent>
  <xr:revisionPtr revIDLastSave="84" documentId="13_ncr:1_{4C25F672-B907-4E4F-B01F-8535AA5D17B7}" xr6:coauthVersionLast="47" xr6:coauthVersionMax="47" xr10:uidLastSave="{4544FF45-03A7-44BD-9D77-015B15F66B63}"/>
  <bookViews>
    <workbookView xWindow="0" yWindow="500" windowWidth="30240" windowHeight="19640" firstSheet="1" activeTab="2" xr2:uid="{156A892F-3D17-4F16-922B-6997CE936C52}"/>
  </bookViews>
  <sheets>
    <sheet name="E2 Údaje a hodnotící tabulky1 " sheetId="2" r:id="rId1"/>
    <sheet name="E2 Údaje a hodnotícíc tabulky2" sheetId="3" r:id="rId2"/>
    <sheet name="Výpočet nákladů a úspor" sheetId="4" r:id="rId3"/>
  </sheets>
  <externalReferences>
    <externalReference r:id="rId4"/>
  </externalReferences>
  <definedNames>
    <definedName name="ano_ne">[1]Databaze!$AH$2760:$AH$2761</definedName>
    <definedName name="azimut_foto_solar">[1]Databaze!$B$258:$B$264</definedName>
    <definedName name="c_objektu">[1]Databaze!$AI$2760:$AI$2780</definedName>
    <definedName name="c_opatreni">[1]Opatření!$Q$3237:$Q$3256</definedName>
    <definedName name="c_zony">[1]Mezivýpočty!$Y$3240:$Y$3249</definedName>
    <definedName name="cisla_mistnosti">[1]Databaze!$U$192:$U$193</definedName>
    <definedName name="cislo_budovy">[1]Databaze!$O$192:$O$203</definedName>
    <definedName name="cislo_strany">IF(ISNA(MATCH(ROW(),radek_prvni,1)),1,MATCH(ROW(),radek_prvni,1)+1)</definedName>
    <definedName name="clona_vyrobek">INDEX(databaze_clony,4,HLOOKUP([1]Opatření!XFD1,databaze_clony,2,FALSE)):INDEX(databaze_clony,HLOOKUP([1]Opatření!XFD1,databaze_clony,3,FALSE),HLOOKUP([1]Opatření!XFD1,databaze_clony,2,FALSE))</definedName>
    <definedName name="clonění">[1]Databaze!$E$3571:$E$3593</definedName>
    <definedName name="databaze_clony">[1]Databaze!$K$2791:$N$2812</definedName>
    <definedName name="databaze_kogenerace">[1]Databaze!$A$2880:$Q$2903</definedName>
    <definedName name="databaze_material">[1]Databaze!$D$1834:$M$1889</definedName>
    <definedName name="databaze_solarni_zasobniky_TV">[1]Databaze!$A$3433:$E$3459</definedName>
    <definedName name="databaze_solarni_zasobniky_vyt">[1]Databaze!$A$3462:$D$3470</definedName>
    <definedName name="databaze_typ">[1]Databaze!$D$1815:$L$1832</definedName>
    <definedName name="databaze_vyrobek">[1]Databaze!$I$1893:$DJ$2248</definedName>
    <definedName name="DATABAZE_ZDROJE_NAZEV">[1]Databaze!$A$3151:$T$3295</definedName>
    <definedName name="eer">[1]Databaze!$Z$1008:$Z$1020</definedName>
    <definedName name="ENERGONOSITEL">[1]Databaze!$AE$2760:$AE$2764</definedName>
    <definedName name="H_1">[1]Mezivýpočty!$B$3143:$H$3199</definedName>
    <definedName name="H_10">[1]Mezivýpočty!$BM$3143:$BS$3199</definedName>
    <definedName name="H_11">[1]Mezivýpočty!$BT$3143:$BZ$3199</definedName>
    <definedName name="H_12">[1]Mezivýpočty!$CA$3143:$CG$3199</definedName>
    <definedName name="H_13">[1]Mezivýpočty!$CH$3143:$CN$3199</definedName>
    <definedName name="H_14">[1]Mezivýpočty!$CO$3143:$CU$3199</definedName>
    <definedName name="H_15">[1]Mezivýpočty!$CV$3143:$DB$3199</definedName>
    <definedName name="H_16">[1]Mezivýpočty!$DC$3143:$DI$3199</definedName>
    <definedName name="H_17">[1]Mezivýpočty!$DJ$3143:$DP$3199</definedName>
    <definedName name="H_18">[1]Mezivýpočty!$DQ$3143:$DW$3199</definedName>
    <definedName name="H_19">[1]Mezivýpočty!$DX$3143:$ED$3199</definedName>
    <definedName name="H_2">[1]Mezivýpočty!$I$3143:$O$3199</definedName>
    <definedName name="H_20">[1]Mezivýpočty!$EE$3143:$EK$3199</definedName>
    <definedName name="H_21">[1]Mezivýpočty!$EL$3143:$ER$3199</definedName>
    <definedName name="H_3">[1]Mezivýpočty!$P$3143:$V$3199</definedName>
    <definedName name="H_4">[1]Mezivýpočty!$W$3143:$AC$3199</definedName>
    <definedName name="H_5">[1]Mezivýpočty!$AD$3143:$AJ$3199</definedName>
    <definedName name="H_6">[1]Mezivýpočty!$AK$3143:$AQ$3199</definedName>
    <definedName name="H_7">[1]Mezivýpočty!$AR$3143:$AX$3199</definedName>
    <definedName name="H_8">[1]Mezivýpočty!$AY$3143:$BE$3199</definedName>
    <definedName name="H_9">[1]Mezivýpočty!$BF$3143:$BL$3199</definedName>
    <definedName name="hodiny">[1]Mezivýpočty!$A$2530:$W$2532</definedName>
    <definedName name="indexy_G">[1]Databaze!$A$303:$M$310</definedName>
    <definedName name="indexy_h">[1]Databaze!$A$294:$M$301</definedName>
    <definedName name="intenzita_vymeny">[1]Databaze!$K$192:$K$224</definedName>
    <definedName name="IZOLACE">[1]Databaze!$A$323:$A$415</definedName>
    <definedName name="kapacita_kce">""</definedName>
    <definedName name="kogenerace">[1]Databaze!$A$2880:$A$2903</definedName>
    <definedName name="material_dle_typu">INDEX(databaze_typ,4,HLOOKUP([1]Objekty!XFD1,databaze_typ,2,FALSE)):INDEX(databaze_typ,HLOOKUP([1]Objekty!XFD1,databaze_typ,3,FALSE),HLOOKUP([1]Objekty!XFD1,databaze_typ,2,FALSE))</definedName>
    <definedName name="mesto">[1]Databaze!$A$5:$A$80</definedName>
    <definedName name="nazev_zdroje">[1]Mezivýpočty!$A$2600:$A$2619</definedName>
    <definedName name="osvetleni">[1]Databaze!$C$430:$C$590</definedName>
    <definedName name="osvetleni_typ">[1]Databaze!$A$423:$A$425</definedName>
    <definedName name="osvetleni_vyrobce">[1]Databaze!$B$423:$B$425</definedName>
    <definedName name="Otopné_plochy">[1]Databaze!$A$3631:$A$3820</definedName>
    <definedName name="PENB_potreba_osv">[1]Databaze!$DL$465:$DL$524</definedName>
    <definedName name="PENB_svyhledat_odporpodlah">[1]Databaze!$L$2556:$M$2561</definedName>
    <definedName name="PENB_svyhledat_potreby">[1]Databaze!$DL$465:$DR$524</definedName>
    <definedName name="POČET_DNÍ_OB">[1]Databaze!$A$3509:$K$3519</definedName>
    <definedName name="podlahy">[1]Databaze!$L$2537:$L$2545</definedName>
    <definedName name="pomocna_energie">[1]Databaze!$A$3571:$A$3627</definedName>
    <definedName name="PR_TEPLOTA">[1]Databaze!$A$3520:$K$3530</definedName>
    <definedName name="Prostor_osv">[1]Databaze!$DK$466:$DK$509</definedName>
    <definedName name="roky">[1]Databaze!$AJ$2760:$AJ$2780</definedName>
    <definedName name="rozvody_prumer">[1]Mezivýpočty!$A$1269:$A$1312</definedName>
    <definedName name="sam_spocitat">[1]Databaze!$AG$2760:$AG$2761</definedName>
    <definedName name="scenar_dva">[1]Mezivýpočty!$A$4114:$O$4163</definedName>
    <definedName name="scenar_tri">[1]Mezivýpočty!$Q$4114:$AE$4163</definedName>
    <definedName name="scenare">[1]Mezivýpočty!$BC$4111:$VD$4166</definedName>
    <definedName name="scenare_eko">[1]Mezivýpočty!$WE$4140:$WQ$4168</definedName>
    <definedName name="skladby">[1]Databaze!$J$2760:$J$2786</definedName>
    <definedName name="SKLADBY_podlahy">[1]Databaze!$A$2512:$A$2757</definedName>
    <definedName name="SKLADBY_stěny">[1]Databaze!$E$2512:$E$2757</definedName>
    <definedName name="SKLADBY_stropy">[1]Databaze!$C$2512:$C$2757</definedName>
    <definedName name="SKLADBY_výplně">[1]Databaze!$I$2513:$I$2757</definedName>
    <definedName name="sklon_foto_solar">[1]Databaze!$A$258:$A$261</definedName>
    <definedName name="skutecne_spotreby">[1]Mezivýpočty!$A$1186:$H$1209</definedName>
    <definedName name="sluneční_svit">[1]Mezivýpočty!$OK$8:$OU$371</definedName>
    <definedName name="solarni_zasobniky_TV_nazev">[1]Databaze!$A$3433:$A$3459</definedName>
    <definedName name="solarni_zasobniky_VYT_nazev">[1]Databaze!$A$3462:$A$3470</definedName>
    <definedName name="soucinitel_pruvzd">[1]Databaze!$R$192:$R$195</definedName>
    <definedName name="SOUČINITEL_prosklení">[1]Databaze!$K$2761:$K$2778</definedName>
    <definedName name="SOUČINITEL_tepelné_vazby">[1]Databaze!$L$2514:$L$2517</definedName>
    <definedName name="spotrebanaos">[1]Databaze!$F$257:$F$265</definedName>
    <definedName name="statutarni_organ">[1]Databaze!$G$2761:$G$2775</definedName>
    <definedName name="steny">[1]Databaze!$L$2520:$L$2527</definedName>
    <definedName name="stineni_0609">[1]Databaze!$AB$191:$AB$193</definedName>
    <definedName name="stropy">[1]Databaze!$L$2530:$L$2536</definedName>
    <definedName name="sv_strana">[1]Databaze!$BB$2760:$BB$2768</definedName>
    <definedName name="svyhledat_bilance">[1]Mezivýpočty!$BQ$1186:$BX$1210</definedName>
    <definedName name="svyhledat_cisla_mistnosti">[1]Databaze!$U$192:$V$193</definedName>
    <definedName name="svyhledat_cislo_budovy">[1]Databaze!$O$192:$P$203</definedName>
    <definedName name="svyhledat_clonění">[1]Databaze!$E$3571:$F$3593</definedName>
    <definedName name="Svyhledat_clony">[1]Databaze!$A$2789:$H$2861</definedName>
    <definedName name="svyhledat_denniTV">[1]Mezivýpočty!$F$1418:$K$1439</definedName>
    <definedName name="svyhledat_druh_prace">[1]Databaze!$T$2760:$U$2767</definedName>
    <definedName name="svyhledat_energonositel">[1]Databaze!$V$2760:$AC$2775</definedName>
    <definedName name="svyhledat_foto">[1]Databaze!$A$270:$FM$274</definedName>
    <definedName name="svyhledat_chlazeni">[1]Mezivýpočty!$AA$1187:$AH$1209</definedName>
    <definedName name="svyhledat_intenzita_vymeny">[1]Databaze!$K$192:$L$224</definedName>
    <definedName name="svyhledat_izolace">[1]Databaze!$A$322:$F$415</definedName>
    <definedName name="svyhledat_materialy_lambda">[1]Databaze!$D$1893:$G$2506</definedName>
    <definedName name="svyhledat_město">[1]Databaze!$A$4:$AG$80</definedName>
    <definedName name="svyhledat_navrh_zzt">[1]Objekty!$A$544:$KW$553</definedName>
    <definedName name="svyhledat_ohrev">[1]Mezivýpočty!$AT$1187:$BA$1209</definedName>
    <definedName name="svyhledat_opatreni">[1]Opatření!$AW$4:$FE$54</definedName>
    <definedName name="svyhledat_opatreni_eko">[1]Mezivýpočty!$A$1926:$E$1957</definedName>
    <definedName name="svyhledat_osv">[1]Mezivýpočty!$BC$1187:$BF$1210</definedName>
    <definedName name="svyhledat_osv_provoz">[1]Databaze!$DK$427:$DS$451</definedName>
    <definedName name="svyhledat_osvetleni">[1]Databaze!$C$430:$BX$590</definedName>
    <definedName name="svyhledat_otopné_plochy">[1]Databaze!$A$3631:$D$3820</definedName>
    <definedName name="svyhledat_podil_elektrina">[1]Mezivýpočty!$BZ$1186:$CA$1194</definedName>
    <definedName name="svyhledat_podlahy">[1]Databaze!$L$2538:$Q$2545</definedName>
    <definedName name="svyhledat_pomocna_energie">[1]Databaze!$A$3571:$C$3627</definedName>
    <definedName name="svyhledat_rozvody_prumer">[1]Mezivýpočty!$A$1264:$K$1312</definedName>
    <definedName name="SVYHLEDAT_SKLADBY_podlahy">[1]Databaze!$A$2513:$B$2757</definedName>
    <definedName name="SVYHLEDAT_SKLADBY_stěny">[1]Databaze!$E$2513:$F$2757</definedName>
    <definedName name="SVYHLEDAT_SKLADBY_stropy">[1]Databaze!$C$2513:$D$2757</definedName>
    <definedName name="SVYHLEDAT_SKLADBY_výplně">[1]Databaze!$I$2513:$J$2757</definedName>
    <definedName name="svyhledat_solary">[1]Databaze!$A$276:$FM$280</definedName>
    <definedName name="svyhledat_soucinitel_pruvzd">[1]Databaze!$R$192:$S$195</definedName>
    <definedName name="svyhledat_spotrebanaos">[1]Databaze!$F$257:$G$265</definedName>
    <definedName name="svyhledat_stropy">[1]Databaze!$L$2529:$Q$2536</definedName>
    <definedName name="svyhledat_technologie">[1]Mezivýpočty!$BH$1187:$BO$1209</definedName>
    <definedName name="svyhledat_teplarny">[1]Databaze!$AL$5:$AT$38</definedName>
    <definedName name="svyhledat_typ_zdroje_osv">[1]Databaze!$DW$440:$DY$447</definedName>
    <definedName name="SVYHLEDAT_U_podlahy">[1]Databaze!$L$2539:$Q$2545</definedName>
    <definedName name="SVYHLEDAT_U_stěny">[1]Databaze!$L$2520:$Q$2527</definedName>
    <definedName name="SVYHLEDAT_U_střechy">[1]Databaze!$L$2530:$Q$2536</definedName>
    <definedName name="svyhledat_u_výplně">[1]Databaze!$L$2546:$O$2554</definedName>
    <definedName name="svyhledat_uc_dist_ch">[1]Databaze!$Z$1023:$AA$1028</definedName>
    <definedName name="svyhledat_uc_distr_vyt">[1]Databaze!$Z$983:$AA$988</definedName>
    <definedName name="svyhledat_uc_kotlu">[1]Databaze!$Z$927:$AA$981</definedName>
    <definedName name="svyhledat_uc_odvlhceni">[1]Databaze!$Z$1050:$AA$1057</definedName>
    <definedName name="svyhledat_uc_sd_ch">[1]Databaze!$Z$1031:$AA$1038</definedName>
    <definedName name="svyhledat_uc_sd_vyt">[1]Databaze!$Z$991:$AA$1006</definedName>
    <definedName name="svyhledat_uc_vlhceni">[1]Databaze!$Z$1041:$AA$1047</definedName>
    <definedName name="svyhledat_vlhkost">[1]Mezivýpočty!$AJ$1187:$AM$1209</definedName>
    <definedName name="svyhledat_vymena_zdroje">[1]Mezivýpočty!$A$1475:$Y$1497</definedName>
    <definedName name="svyhledat_vytapeni">[1]Mezivýpočty!$I$1187:$P$1209</definedName>
    <definedName name="svyhledat_vzt">[1]Mezivýpočty!$AO$1187:$AR$1209</definedName>
    <definedName name="svyhledat_zdroje_pozatepleni">[1]Mezivýpočty!$A$1500:$AS$1522</definedName>
    <definedName name="svyhledat_zdroje_TV">[1]Mezivýpočty!$A$2568:$CX$2589</definedName>
    <definedName name="svyhledat_zdroje_vytapeni">[1]Mezivýpočty!$A$2597:$DV$2625</definedName>
    <definedName name="svyhledat_ztrata_rozvodu_tv">[1]Databaze!$Z$1108:$AA$1189</definedName>
    <definedName name="svyhledat_ztrata_zasobniku">[1]Databaze!$Z$1060:$AB$1105</definedName>
    <definedName name="Svyhledat_ztraty_prepozatepleni">[1]Mezivýpočty!$A$3286:$AC$3308</definedName>
    <definedName name="svyhledat_ztraty_zdroje_po_zatepleni">[1]Mezivýpočty!$A$1524:$X$1544</definedName>
    <definedName name="svyhledat_ZZT">[1]Databaze!$R$2792:$S$2802</definedName>
    <definedName name="tepelna_cerpadla">[1]Databaze!$A$3208:$A$3244</definedName>
    <definedName name="teplarny">[1]Databaze!$AL$5:$AL$38</definedName>
    <definedName name="teplota_provoz_ztrata">[1]Mezivýpočty!$A$1418:$E$1439</definedName>
    <definedName name="TNI_typizovane_uzivani_budov">[1]Databaze!$AD$193:$BC$246</definedName>
    <definedName name="typ_clony">[1]Databaze!$K$2791:$N$2791</definedName>
    <definedName name="Typ_dokumentu_výpočtu">[1]Databaze!$Q$2760:$Q$2769</definedName>
    <definedName name="Typ_materialu">[1]Databaze!$D$1815:$L$1815</definedName>
    <definedName name="typ_objektu">[1]Databaze!$L$2761:$L$2770</definedName>
    <definedName name="typ_osv_soustavy">[1]Databaze!$DW$431:$DW$433</definedName>
    <definedName name="typZdrojeEnex">[1]Databaze!$Z$1194:$Z$1232</definedName>
    <definedName name="uc_dist_ch">[1]Databaze!$Z$1023:$Z$1028</definedName>
    <definedName name="uc_distr_vytapeni">[1]Databaze!$Z$983:$Z$988</definedName>
    <definedName name="uc_kotlu">[1]Databaze!$Z$927:$Z$981</definedName>
    <definedName name="uc_odvlhceni">[1]Databaze!$Z$1050:$Z$1057</definedName>
    <definedName name="uc_sd_ch">[1]Databaze!$Z$1031:$Z$1038</definedName>
    <definedName name="uc_sd_vyt">[1]Databaze!$Z$991:$Z$1006</definedName>
    <definedName name="uc_vlhceni">[1]Databaze!$Z$1041:$Z$1047</definedName>
    <definedName name="vvyhledat_rychlost_vetru">[1]Mezivýpočty!$A$1551:$K$1916</definedName>
    <definedName name="VVYHLEDAT_sazby_ČEZ">[1]Databaze!$D$104:$W$123</definedName>
    <definedName name="VVYHLEDAT_sazby_EON">[1]Databaze!$D$134:$S$153</definedName>
    <definedName name="VVYHLEDAT_sazby_PRE">[1]Databaze!$D$163:$S$182</definedName>
    <definedName name="vvyhledat_solary_vyt">[1]Mezivýpočty!$B$1400:$W$1413</definedName>
    <definedName name="vvyhledat_tv_ucinnost">[1]Mezivýpočty!$CC$2568:$CW$2589</definedName>
    <definedName name="vvyhledat_ztraty_tv_nove">[1]Mezivýpočty!$AN$1300:$BK$1333</definedName>
    <definedName name="vvyhledat_ztraty_tv_stavajici">[1]Mezivýpočty!$O$1300:$AL$1333</definedName>
    <definedName name="vvyhledat_ztraty_vyt_nove">[1]Mezivýpočty!$AN$1263:$BK$1296</definedName>
    <definedName name="vvyhledat_ztraty_vyt_stavajici">[1]Mezivýpočty!$O$1263:$AL$1296</definedName>
    <definedName name="vyber_energonositele">[1]Mezivýpočty!$W$1339:$AH$1339</definedName>
    <definedName name="vyber_podlahy">IF([1]Objekty!B$131="Zjednodušená",SKLADBY_podlahy,Typ_materialu)</definedName>
    <definedName name="vyber_stěny">IF([1]Objekty!B$131="Zjednodušená",SKLADBY_stěny,Typ_materialu)</definedName>
    <definedName name="vyber_stropy">IF([1]Objekty!B$131="Zjednodušená",SKLADBY_stropy,Typ_materialu)</definedName>
    <definedName name="vyplne">[1]Databaze!$L$2548:$L$2554</definedName>
    <definedName name="vypocet_tv">[1]Mezivýpočty!$Y$2379:$Y$2380</definedName>
    <definedName name="vyrobce_dle_materialu">INDEX(databaze_material,VLOOKUP([1]Objekty!XFD1,databaze_material,2,FALSE),4):INDEX(databaze_material,VLOOKUP([1]Objekty!XFD1,databaze_material,2,FALSE),VLOOKUP([1]Objekty!XFD1,databaze_material,3,FALSE))</definedName>
    <definedName name="vyrobek_dle_vyrobce">INDEX(databaze_vyrobek,VLOOKUP([1]Objekty!XFC1&amp;" "&amp;[1]Objekty!XFD1,databaze_vyrobek,2,FALSE),4):INDEX(databaze_vyrobek,VLOOKUP([1]Objekty!XFC1&amp;" "&amp;[1]Objekty!XFD1,databaze_vyrobek,2,FALSE),VLOOKUP([1]Objekty!XFC1&amp;" "&amp;[1]Objekty!XFD1,databaze_vyrobek,3,FALSE))</definedName>
    <definedName name="zdroje_nazev">[1]Databaze!$A$3151:$A$3295</definedName>
    <definedName name="zisky_po_zonach">[1]Mezivýpočty!$A$2303:$W$2313</definedName>
    <definedName name="zona">[1]Databaze!$CO$2760:$CO$2769</definedName>
    <definedName name="zony_TV">[1]Mezivýpočty!$A$2381:$W$2392</definedName>
    <definedName name="Ztráta_obálkou">[1]Mezivýpočty!$Y$3239:$AU$3250</definedName>
    <definedName name="ztrata_rozvodu_TV">[1]Databaze!$Z$1108:$Z$1189</definedName>
    <definedName name="Ztráta_větráním">[1]Mezivýpočty!$AW$3239:$BS$3250</definedName>
    <definedName name="ztrata_zasobniku">[1]Databaze!$Z$1060:$Z$1105</definedName>
    <definedName name="ztraty_zon_celkem">[1]Mezivýpočty!$BU$3239:$CQ$3250</definedName>
    <definedName name="ZZT">[1]Databaze!$R$2790:$R$2802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1" i="3" l="1"/>
  <c r="U8" i="3"/>
  <c r="G318" i="3"/>
  <c r="G315" i="3"/>
  <c r="G275" i="3"/>
  <c r="G272" i="3"/>
  <c r="U224" i="3"/>
  <c r="G229" i="3" s="1"/>
  <c r="G232" i="3"/>
  <c r="G189" i="3"/>
  <c r="G186" i="3"/>
  <c r="G146" i="3"/>
  <c r="G143" i="3"/>
  <c r="G103" i="3"/>
  <c r="G100" i="3"/>
  <c r="G60" i="3"/>
  <c r="G57" i="3"/>
  <c r="Z313" i="3"/>
  <c r="Z312" i="3"/>
  <c r="V312" i="3" s="1"/>
  <c r="Z311" i="3"/>
  <c r="V311" i="3"/>
  <c r="Z310" i="3"/>
  <c r="Z270" i="3"/>
  <c r="Z269" i="3"/>
  <c r="V269" i="3" s="1"/>
  <c r="Z268" i="3"/>
  <c r="V268" i="3" s="1"/>
  <c r="Z267" i="3"/>
  <c r="Z227" i="3"/>
  <c r="Z226" i="3"/>
  <c r="V226" i="3" s="1"/>
  <c r="Z225" i="3"/>
  <c r="V225" i="3"/>
  <c r="Z224" i="3"/>
  <c r="V224" i="3"/>
  <c r="Z184" i="3"/>
  <c r="Z183" i="3"/>
  <c r="V183" i="3" s="1"/>
  <c r="Z182" i="3"/>
  <c r="V182" i="3" s="1"/>
  <c r="Z181" i="3"/>
  <c r="Z141" i="3"/>
  <c r="Z140" i="3"/>
  <c r="V140" i="3" s="1"/>
  <c r="Z139" i="3"/>
  <c r="V139" i="3"/>
  <c r="Z138" i="3"/>
  <c r="Z98" i="3"/>
  <c r="Z97" i="3"/>
  <c r="V97" i="3" s="1"/>
  <c r="Z96" i="3"/>
  <c r="V96" i="3"/>
  <c r="Z95" i="3"/>
  <c r="Z55" i="3"/>
  <c r="Z54" i="3"/>
  <c r="Z53" i="3"/>
  <c r="V53" i="3" s="1"/>
  <c r="Z52" i="3"/>
  <c r="Z11" i="3"/>
  <c r="Z10" i="3"/>
  <c r="Z9" i="3"/>
  <c r="V9" i="3" s="1"/>
  <c r="Z8" i="3"/>
  <c r="P159" i="2"/>
  <c r="O159" i="2"/>
  <c r="O160" i="2" s="1"/>
  <c r="N159" i="2"/>
  <c r="M159" i="2"/>
  <c r="L159" i="2"/>
  <c r="K159" i="2"/>
  <c r="J159" i="2"/>
  <c r="I159" i="2"/>
  <c r="H159" i="2"/>
  <c r="G159" i="2"/>
  <c r="F159" i="2"/>
  <c r="E159" i="2"/>
  <c r="N148" i="2"/>
  <c r="O148" i="2" s="1"/>
  <c r="P148" i="2" s="1"/>
  <c r="P136" i="2"/>
  <c r="O137" i="2" s="1"/>
  <c r="O136" i="2"/>
  <c r="N136" i="2"/>
  <c r="M136" i="2"/>
  <c r="L136" i="2"/>
  <c r="K136" i="2"/>
  <c r="J136" i="2"/>
  <c r="I136" i="2"/>
  <c r="H136" i="2"/>
  <c r="G136" i="2"/>
  <c r="F136" i="2"/>
  <c r="E136" i="2"/>
  <c r="N125" i="2"/>
  <c r="O125" i="2" s="1"/>
  <c r="P125" i="2" s="1"/>
  <c r="P113" i="2"/>
  <c r="O113" i="2"/>
  <c r="O114" i="2" s="1"/>
  <c r="N113" i="2"/>
  <c r="M113" i="2"/>
  <c r="L113" i="2"/>
  <c r="K113" i="2"/>
  <c r="J113" i="2"/>
  <c r="I113" i="2"/>
  <c r="H113" i="2"/>
  <c r="G113" i="2"/>
  <c r="F113" i="2"/>
  <c r="E113" i="2"/>
  <c r="N102" i="2"/>
  <c r="O102" i="2" s="1"/>
  <c r="P102" i="2" s="1"/>
  <c r="P90" i="2"/>
  <c r="O91" i="2" s="1"/>
  <c r="O90" i="2"/>
  <c r="N90" i="2"/>
  <c r="M90" i="2"/>
  <c r="L90" i="2"/>
  <c r="K90" i="2"/>
  <c r="J90" i="2"/>
  <c r="I90" i="2"/>
  <c r="H90" i="2"/>
  <c r="G90" i="2"/>
  <c r="F90" i="2"/>
  <c r="E90" i="2"/>
  <c r="N79" i="2"/>
  <c r="O79" i="2" s="1"/>
  <c r="P79" i="2" s="1"/>
  <c r="O68" i="2"/>
  <c r="P67" i="2"/>
  <c r="O67" i="2"/>
  <c r="N67" i="2"/>
  <c r="M67" i="2"/>
  <c r="L67" i="2"/>
  <c r="K67" i="2"/>
  <c r="J67" i="2"/>
  <c r="I67" i="2"/>
  <c r="H67" i="2"/>
  <c r="G67" i="2"/>
  <c r="F67" i="2"/>
  <c r="E67" i="2"/>
  <c r="N56" i="2"/>
  <c r="O56" i="2" s="1"/>
  <c r="P56" i="2" s="1"/>
  <c r="P44" i="2"/>
  <c r="O44" i="2"/>
  <c r="O45" i="2" s="1"/>
  <c r="N44" i="2"/>
  <c r="M44" i="2"/>
  <c r="L44" i="2"/>
  <c r="K44" i="2"/>
  <c r="J44" i="2"/>
  <c r="I44" i="2"/>
  <c r="H44" i="2"/>
  <c r="G44" i="2"/>
  <c r="F44" i="2"/>
  <c r="E44" i="2"/>
  <c r="N33" i="2"/>
  <c r="O33" i="2" s="1"/>
  <c r="P33" i="2" s="1"/>
  <c r="G320" i="3" l="1"/>
  <c r="G277" i="3"/>
  <c r="P21" i="3"/>
  <c r="N20" i="4" s="1"/>
  <c r="P22" i="3"/>
  <c r="P23" i="3"/>
  <c r="N22" i="4" s="1"/>
  <c r="P24" i="3"/>
  <c r="P25" i="3"/>
  <c r="P74" i="3"/>
  <c r="P117" i="3"/>
  <c r="P203" i="3"/>
  <c r="P246" i="3"/>
  <c r="P289" i="3"/>
  <c r="P332" i="3"/>
  <c r="N51" i="4"/>
  <c r="N49" i="4"/>
  <c r="N44" i="4"/>
  <c r="N23" i="4"/>
  <c r="H4" i="4"/>
  <c r="I4" i="4" s="1"/>
  <c r="J4" i="4" s="1"/>
  <c r="K4" i="4" s="1"/>
  <c r="L4" i="4" s="1"/>
  <c r="M4" i="4" s="1"/>
  <c r="N4" i="4" s="1"/>
  <c r="O4" i="4" s="1"/>
  <c r="P4" i="4" s="1"/>
  <c r="C307" i="3"/>
  <c r="C264" i="3"/>
  <c r="C221" i="3"/>
  <c r="C178" i="3"/>
  <c r="C135" i="3"/>
  <c r="C92" i="3"/>
  <c r="C49" i="3"/>
  <c r="N28" i="4" l="1"/>
  <c r="G4" i="4"/>
  <c r="G49" i="4"/>
  <c r="H49" i="4"/>
  <c r="I49" i="4"/>
  <c r="J49" i="4"/>
  <c r="K49" i="4"/>
  <c r="L49" i="4"/>
  <c r="M49" i="4"/>
  <c r="O49" i="4"/>
  <c r="P49" i="4"/>
  <c r="F49" i="4"/>
  <c r="G44" i="4"/>
  <c r="H44" i="4"/>
  <c r="I44" i="4"/>
  <c r="I51" i="4" s="1"/>
  <c r="J44" i="4"/>
  <c r="J51" i="4" s="1"/>
  <c r="K44" i="4"/>
  <c r="K51" i="4" s="1"/>
  <c r="L44" i="4"/>
  <c r="L51" i="4" s="1"/>
  <c r="M44" i="4"/>
  <c r="M51" i="4" s="1"/>
  <c r="O44" i="4"/>
  <c r="O51" i="4" s="1"/>
  <c r="P44" i="4"/>
  <c r="F44" i="4"/>
  <c r="E47" i="4"/>
  <c r="E48" i="4"/>
  <c r="E46" i="4"/>
  <c r="E43" i="4"/>
  <c r="E42" i="4"/>
  <c r="E21" i="4"/>
  <c r="E25" i="4"/>
  <c r="F51" i="4" l="1"/>
  <c r="P51" i="4"/>
  <c r="G51" i="4"/>
  <c r="E44" i="4"/>
  <c r="H51" i="4"/>
  <c r="E51" i="4" s="1"/>
  <c r="D58" i="4" s="1"/>
  <c r="E49" i="4"/>
  <c r="G16" i="3" l="1"/>
  <c r="G9" i="3"/>
  <c r="G10" i="3"/>
  <c r="G11" i="3"/>
  <c r="G12" i="3"/>
  <c r="G14" i="3"/>
  <c r="G15" i="3"/>
  <c r="U311" i="3"/>
  <c r="U312" i="3"/>
  <c r="U313" i="3"/>
  <c r="V313" i="3" s="1"/>
  <c r="U314" i="3"/>
  <c r="V314" i="3" s="1"/>
  <c r="U310" i="3"/>
  <c r="V310" i="3" s="1"/>
  <c r="U268" i="3"/>
  <c r="U269" i="3"/>
  <c r="U270" i="3"/>
  <c r="V270" i="3" s="1"/>
  <c r="U271" i="3"/>
  <c r="V271" i="3" s="1"/>
  <c r="U267" i="3"/>
  <c r="V267" i="3" s="1"/>
  <c r="U225" i="3"/>
  <c r="U226" i="3"/>
  <c r="U227" i="3"/>
  <c r="V227" i="3" s="1"/>
  <c r="U228" i="3"/>
  <c r="U182" i="3"/>
  <c r="U183" i="3"/>
  <c r="U184" i="3"/>
  <c r="V184" i="3" s="1"/>
  <c r="U185" i="3"/>
  <c r="U181" i="3"/>
  <c r="V181" i="3" s="1"/>
  <c r="U139" i="3"/>
  <c r="U140" i="3"/>
  <c r="U141" i="3"/>
  <c r="V141" i="3" s="1"/>
  <c r="U142" i="3"/>
  <c r="U138" i="3"/>
  <c r="V138" i="3" s="1"/>
  <c r="U96" i="3"/>
  <c r="U98" i="3"/>
  <c r="V98" i="3" s="1"/>
  <c r="U99" i="3"/>
  <c r="H95" i="3"/>
  <c r="I95" i="3" s="1"/>
  <c r="H96" i="3"/>
  <c r="I96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G191" i="3"/>
  <c r="H54" i="3"/>
  <c r="I54" i="3" s="1"/>
  <c r="U54" i="3"/>
  <c r="G148" i="3"/>
  <c r="U97" i="3"/>
  <c r="G105" i="3"/>
  <c r="I74" i="3"/>
  <c r="J74" i="3"/>
  <c r="K74" i="3"/>
  <c r="L74" i="3"/>
  <c r="M74" i="3"/>
  <c r="N74" i="3"/>
  <c r="O74" i="3"/>
  <c r="Q74" i="3"/>
  <c r="R74" i="3"/>
  <c r="U55" i="3"/>
  <c r="G62" i="3"/>
  <c r="H56" i="3"/>
  <c r="H82" i="3" s="1"/>
  <c r="H57" i="3"/>
  <c r="I57" i="3" s="1"/>
  <c r="J57" i="3" s="1"/>
  <c r="K57" i="3" s="1"/>
  <c r="L57" i="3" s="1"/>
  <c r="M57" i="3" s="1"/>
  <c r="N57" i="3" s="1"/>
  <c r="O57" i="3" s="1"/>
  <c r="H58" i="3"/>
  <c r="I58" i="3" s="1"/>
  <c r="J58" i="3" s="1"/>
  <c r="K58" i="3" s="1"/>
  <c r="L58" i="3" s="1"/>
  <c r="M58" i="3" s="1"/>
  <c r="N58" i="3" s="1"/>
  <c r="O58" i="3" s="1"/>
  <c r="H59" i="3"/>
  <c r="I59" i="3" s="1"/>
  <c r="J59" i="3" s="1"/>
  <c r="K59" i="3" s="1"/>
  <c r="L59" i="3" s="1"/>
  <c r="M59" i="3" s="1"/>
  <c r="N59" i="3" s="1"/>
  <c r="O59" i="3" s="1"/>
  <c r="H60" i="3"/>
  <c r="I60" i="3" s="1"/>
  <c r="J60" i="3" s="1"/>
  <c r="K60" i="3" s="1"/>
  <c r="L60" i="3" s="1"/>
  <c r="M60" i="3" s="1"/>
  <c r="N60" i="3" s="1"/>
  <c r="O60" i="3" s="1"/>
  <c r="H52" i="3"/>
  <c r="I52" i="3" s="1"/>
  <c r="J52" i="3" s="1"/>
  <c r="H53" i="3"/>
  <c r="H79" i="3" s="1"/>
  <c r="H55" i="3"/>
  <c r="I55" i="3" s="1"/>
  <c r="P73" i="3" l="1"/>
  <c r="V55" i="3"/>
  <c r="P72" i="3"/>
  <c r="V54" i="3"/>
  <c r="H71" i="3" s="1"/>
  <c r="H84" i="3" s="1"/>
  <c r="H330" i="3"/>
  <c r="K330" i="3"/>
  <c r="O330" i="3"/>
  <c r="I330" i="3"/>
  <c r="M330" i="3"/>
  <c r="J330" i="3"/>
  <c r="L330" i="3"/>
  <c r="N330" i="3"/>
  <c r="P330" i="3"/>
  <c r="Q330" i="3"/>
  <c r="R330" i="3"/>
  <c r="Q60" i="3"/>
  <c r="R60" i="3" s="1"/>
  <c r="P60" i="3"/>
  <c r="P86" i="3" s="1"/>
  <c r="I244" i="3"/>
  <c r="H244" i="3"/>
  <c r="J244" i="3"/>
  <c r="K244" i="3"/>
  <c r="L244" i="3"/>
  <c r="M244" i="3"/>
  <c r="N244" i="3"/>
  <c r="O244" i="3"/>
  <c r="P244" i="3"/>
  <c r="R244" i="3"/>
  <c r="Q244" i="3"/>
  <c r="R329" i="3"/>
  <c r="K329" i="3"/>
  <c r="J329" i="3"/>
  <c r="I329" i="3"/>
  <c r="L329" i="3"/>
  <c r="M329" i="3"/>
  <c r="N329" i="3"/>
  <c r="P329" i="3"/>
  <c r="Q329" i="3"/>
  <c r="O329" i="3"/>
  <c r="J245" i="3"/>
  <c r="K245" i="3"/>
  <c r="L245" i="3"/>
  <c r="H245" i="3"/>
  <c r="M245" i="3"/>
  <c r="O245" i="3"/>
  <c r="N245" i="3"/>
  <c r="R245" i="3"/>
  <c r="P245" i="3"/>
  <c r="Q245" i="3"/>
  <c r="I245" i="3"/>
  <c r="Q58" i="3"/>
  <c r="R58" i="3" s="1"/>
  <c r="P58" i="3"/>
  <c r="L285" i="3"/>
  <c r="O285" i="3"/>
  <c r="M285" i="3"/>
  <c r="H285" i="3"/>
  <c r="N285" i="3"/>
  <c r="I285" i="3"/>
  <c r="P285" i="3"/>
  <c r="J285" i="3"/>
  <c r="K285" i="3"/>
  <c r="R285" i="3"/>
  <c r="Q285" i="3"/>
  <c r="Q59" i="3"/>
  <c r="R59" i="3" s="1"/>
  <c r="P59" i="3"/>
  <c r="P85" i="3" s="1"/>
  <c r="P158" i="3"/>
  <c r="Q158" i="3"/>
  <c r="M158" i="3"/>
  <c r="R158" i="3"/>
  <c r="H158" i="3"/>
  <c r="I158" i="3"/>
  <c r="J158" i="3"/>
  <c r="K158" i="3"/>
  <c r="L158" i="3"/>
  <c r="N158" i="3"/>
  <c r="O158" i="3"/>
  <c r="N288" i="3"/>
  <c r="O288" i="3"/>
  <c r="P288" i="3"/>
  <c r="Q288" i="3"/>
  <c r="R288" i="3"/>
  <c r="H288" i="3"/>
  <c r="I288" i="3"/>
  <c r="J288" i="3"/>
  <c r="L288" i="3"/>
  <c r="K288" i="3"/>
  <c r="M288" i="3"/>
  <c r="K115" i="3"/>
  <c r="L115" i="3"/>
  <c r="M115" i="3"/>
  <c r="N115" i="3"/>
  <c r="O115" i="3"/>
  <c r="P115" i="3"/>
  <c r="Q115" i="3"/>
  <c r="R115" i="3"/>
  <c r="H115" i="3"/>
  <c r="I115" i="3"/>
  <c r="J115" i="3"/>
  <c r="N202" i="3"/>
  <c r="O202" i="3"/>
  <c r="P202" i="3"/>
  <c r="Q202" i="3"/>
  <c r="R202" i="3"/>
  <c r="K202" i="3"/>
  <c r="I202" i="3"/>
  <c r="J202" i="3"/>
  <c r="L202" i="3"/>
  <c r="M202" i="3"/>
  <c r="H202" i="3"/>
  <c r="M286" i="3"/>
  <c r="P286" i="3"/>
  <c r="Q286" i="3"/>
  <c r="N286" i="3"/>
  <c r="R286" i="3"/>
  <c r="O286" i="3"/>
  <c r="J286" i="3"/>
  <c r="I286" i="3"/>
  <c r="K286" i="3"/>
  <c r="L286" i="3"/>
  <c r="I331" i="3"/>
  <c r="L331" i="3"/>
  <c r="J331" i="3"/>
  <c r="M331" i="3"/>
  <c r="K331" i="3"/>
  <c r="P331" i="3"/>
  <c r="Q331" i="3"/>
  <c r="R331" i="3"/>
  <c r="O331" i="3"/>
  <c r="H331" i="3"/>
  <c r="N331" i="3"/>
  <c r="N156" i="3"/>
  <c r="O156" i="3"/>
  <c r="P156" i="3"/>
  <c r="Q156" i="3"/>
  <c r="K156" i="3"/>
  <c r="R156" i="3"/>
  <c r="H156" i="3"/>
  <c r="I156" i="3"/>
  <c r="J156" i="3"/>
  <c r="L156" i="3"/>
  <c r="M156" i="3"/>
  <c r="Q159" i="3"/>
  <c r="K159" i="3"/>
  <c r="R159" i="3"/>
  <c r="H159" i="3"/>
  <c r="I159" i="3"/>
  <c r="J159" i="3"/>
  <c r="L159" i="3"/>
  <c r="N159" i="3"/>
  <c r="M159" i="3"/>
  <c r="O159" i="3"/>
  <c r="P159" i="3"/>
  <c r="Q57" i="3"/>
  <c r="R57" i="3" s="1"/>
  <c r="P57" i="3"/>
  <c r="M201" i="3"/>
  <c r="H201" i="3"/>
  <c r="N201" i="3"/>
  <c r="O201" i="3"/>
  <c r="R201" i="3"/>
  <c r="P201" i="3"/>
  <c r="J201" i="3"/>
  <c r="Q201" i="3"/>
  <c r="I201" i="3"/>
  <c r="K201" i="3"/>
  <c r="L201" i="3"/>
  <c r="Q328" i="3"/>
  <c r="K328" i="3"/>
  <c r="R328" i="3"/>
  <c r="H328" i="3"/>
  <c r="I328" i="3"/>
  <c r="J328" i="3"/>
  <c r="M328" i="3"/>
  <c r="N328" i="3"/>
  <c r="O328" i="3"/>
  <c r="P328" i="3"/>
  <c r="L328" i="3"/>
  <c r="J114" i="3"/>
  <c r="K114" i="3"/>
  <c r="L114" i="3"/>
  <c r="M114" i="3"/>
  <c r="O114" i="3"/>
  <c r="N114" i="3"/>
  <c r="P114" i="3"/>
  <c r="Q114" i="3"/>
  <c r="R114" i="3"/>
  <c r="I114" i="3"/>
  <c r="I243" i="3"/>
  <c r="J243" i="3"/>
  <c r="K243" i="3"/>
  <c r="L243" i="3"/>
  <c r="N243" i="3"/>
  <c r="O243" i="3"/>
  <c r="P243" i="3"/>
  <c r="Q243" i="3"/>
  <c r="M243" i="3"/>
  <c r="R243" i="3"/>
  <c r="K199" i="3"/>
  <c r="P199" i="3"/>
  <c r="L199" i="3"/>
  <c r="H199" i="3"/>
  <c r="M199" i="3"/>
  <c r="N199" i="3"/>
  <c r="O199" i="3"/>
  <c r="Q199" i="3"/>
  <c r="R199" i="3"/>
  <c r="I199" i="3"/>
  <c r="J199" i="3"/>
  <c r="L116" i="3"/>
  <c r="M116" i="3"/>
  <c r="N116" i="3"/>
  <c r="O116" i="3"/>
  <c r="P116" i="3"/>
  <c r="Q116" i="3"/>
  <c r="R116" i="3"/>
  <c r="H116" i="3"/>
  <c r="I116" i="3"/>
  <c r="J116" i="3"/>
  <c r="K116" i="3"/>
  <c r="L200" i="3"/>
  <c r="M200" i="3"/>
  <c r="N200" i="3"/>
  <c r="O200" i="3"/>
  <c r="P200" i="3"/>
  <c r="R200" i="3"/>
  <c r="I200" i="3"/>
  <c r="J200" i="3"/>
  <c r="K200" i="3"/>
  <c r="Q200" i="3"/>
  <c r="R287" i="3"/>
  <c r="N287" i="3"/>
  <c r="H287" i="3"/>
  <c r="K287" i="3"/>
  <c r="I287" i="3"/>
  <c r="L287" i="3"/>
  <c r="J287" i="3"/>
  <c r="M287" i="3"/>
  <c r="O287" i="3"/>
  <c r="P287" i="3"/>
  <c r="Q287" i="3"/>
  <c r="O72" i="3"/>
  <c r="O85" i="3" s="1"/>
  <c r="J72" i="3"/>
  <c r="J85" i="3" s="1"/>
  <c r="Q72" i="3"/>
  <c r="I72" i="3"/>
  <c r="I85" i="3" s="1"/>
  <c r="R72" i="3"/>
  <c r="K72" i="3"/>
  <c r="K85" i="3" s="1"/>
  <c r="L72" i="3"/>
  <c r="L85" i="3" s="1"/>
  <c r="H72" i="3"/>
  <c r="H85" i="3" s="1"/>
  <c r="M72" i="3"/>
  <c r="M85" i="3" s="1"/>
  <c r="N72" i="3"/>
  <c r="N85" i="3" s="1"/>
  <c r="H114" i="3"/>
  <c r="N73" i="3"/>
  <c r="K73" i="3"/>
  <c r="K86" i="3" s="1"/>
  <c r="O73" i="3"/>
  <c r="O86" i="3" s="1"/>
  <c r="I73" i="3"/>
  <c r="I86" i="3" s="1"/>
  <c r="R73" i="3"/>
  <c r="R86" i="3" s="1"/>
  <c r="Q73" i="3"/>
  <c r="Q86" i="3" s="1"/>
  <c r="J73" i="3"/>
  <c r="J86" i="3" s="1"/>
  <c r="H73" i="3"/>
  <c r="L73" i="3"/>
  <c r="L86" i="3" s="1"/>
  <c r="M73" i="3"/>
  <c r="M86" i="3" s="1"/>
  <c r="H329" i="3"/>
  <c r="H286" i="3"/>
  <c r="H80" i="3"/>
  <c r="K52" i="3"/>
  <c r="L52" i="3" s="1"/>
  <c r="M52" i="3" s="1"/>
  <c r="N52" i="3" s="1"/>
  <c r="O52" i="3" s="1"/>
  <c r="J78" i="3"/>
  <c r="I53" i="3"/>
  <c r="J53" i="3" s="1"/>
  <c r="K53" i="3" s="1"/>
  <c r="L53" i="3" s="1"/>
  <c r="M53" i="3" s="1"/>
  <c r="N53" i="3" s="1"/>
  <c r="I56" i="3"/>
  <c r="J56" i="3" s="1"/>
  <c r="K56" i="3" s="1"/>
  <c r="L56" i="3" s="1"/>
  <c r="I78" i="3"/>
  <c r="H81" i="3"/>
  <c r="H243" i="3"/>
  <c r="H200" i="3"/>
  <c r="H86" i="3"/>
  <c r="N86" i="3"/>
  <c r="J55" i="3"/>
  <c r="I81" i="3"/>
  <c r="H62" i="3"/>
  <c r="P71" i="3" l="1"/>
  <c r="R85" i="3"/>
  <c r="P29" i="3"/>
  <c r="N27" i="4" s="1"/>
  <c r="P333" i="3"/>
  <c r="Q52" i="3"/>
  <c r="R52" i="3" s="1"/>
  <c r="P52" i="3"/>
  <c r="P78" i="3" s="1"/>
  <c r="M78" i="3"/>
  <c r="Q85" i="3"/>
  <c r="P84" i="3"/>
  <c r="P204" i="3"/>
  <c r="P28" i="3"/>
  <c r="P290" i="3"/>
  <c r="Q71" i="3"/>
  <c r="Q84" i="3" s="1"/>
  <c r="I71" i="3"/>
  <c r="I84" i="3" s="1"/>
  <c r="R71" i="3"/>
  <c r="R84" i="3" s="1"/>
  <c r="J71" i="3"/>
  <c r="J84" i="3" s="1"/>
  <c r="K71" i="3"/>
  <c r="L71" i="3"/>
  <c r="M71" i="3"/>
  <c r="M84" i="3" s="1"/>
  <c r="N71" i="3"/>
  <c r="N84" i="3" s="1"/>
  <c r="O71" i="3"/>
  <c r="O84" i="3" s="1"/>
  <c r="I82" i="3"/>
  <c r="J82" i="3"/>
  <c r="K82" i="3"/>
  <c r="O53" i="3"/>
  <c r="P53" i="3" s="1"/>
  <c r="P79" i="3" s="1"/>
  <c r="N79" i="3"/>
  <c r="O78" i="3"/>
  <c r="L78" i="3"/>
  <c r="K79" i="3"/>
  <c r="K78" i="3"/>
  <c r="N78" i="3"/>
  <c r="M79" i="3"/>
  <c r="L79" i="3"/>
  <c r="I79" i="3"/>
  <c r="R78" i="3"/>
  <c r="J79" i="3"/>
  <c r="Q78" i="3"/>
  <c r="M56" i="3"/>
  <c r="L82" i="3"/>
  <c r="K55" i="3"/>
  <c r="J81" i="3"/>
  <c r="L84" i="3"/>
  <c r="K84" i="3"/>
  <c r="J54" i="3"/>
  <c r="I80" i="3"/>
  <c r="N26" i="4" l="1"/>
  <c r="Q53" i="3"/>
  <c r="O79" i="3"/>
  <c r="N56" i="3"/>
  <c r="M82" i="3"/>
  <c r="L55" i="3"/>
  <c r="K81" i="3"/>
  <c r="K54" i="3"/>
  <c r="J80" i="3"/>
  <c r="R53" i="3" l="1"/>
  <c r="Q79" i="3"/>
  <c r="O56" i="3"/>
  <c r="P56" i="3" s="1"/>
  <c r="P82" i="3" s="1"/>
  <c r="N82" i="3"/>
  <c r="M55" i="3"/>
  <c r="L81" i="3"/>
  <c r="L54" i="3"/>
  <c r="K80" i="3"/>
  <c r="R79" i="3" l="1"/>
  <c r="Q56" i="3"/>
  <c r="O82" i="3"/>
  <c r="N55" i="3"/>
  <c r="M81" i="3"/>
  <c r="M54" i="3"/>
  <c r="L80" i="3"/>
  <c r="R56" i="3" l="1"/>
  <c r="Q82" i="3"/>
  <c r="O55" i="3"/>
  <c r="P55" i="3" s="1"/>
  <c r="P81" i="3" s="1"/>
  <c r="N81" i="3"/>
  <c r="N54" i="3"/>
  <c r="M80" i="3"/>
  <c r="R82" i="3" l="1"/>
  <c r="Q55" i="3"/>
  <c r="O81" i="3"/>
  <c r="O54" i="3"/>
  <c r="P54" i="3" s="1"/>
  <c r="P80" i="3" s="1"/>
  <c r="N80" i="3"/>
  <c r="R55" i="3" l="1"/>
  <c r="Q81" i="3"/>
  <c r="Q54" i="3"/>
  <c r="O80" i="3"/>
  <c r="R81" i="3" l="1"/>
  <c r="R54" i="3"/>
  <c r="Q80" i="3"/>
  <c r="R80" i="3" l="1"/>
  <c r="U444" i="3" l="1"/>
  <c r="U441" i="3"/>
  <c r="V441" i="3" s="1"/>
  <c r="U440" i="3"/>
  <c r="V440" i="3" s="1"/>
  <c r="U401" i="3"/>
  <c r="V401" i="3" s="1"/>
  <c r="U398" i="3"/>
  <c r="V398" i="3" s="1"/>
  <c r="U397" i="3"/>
  <c r="V397" i="3" s="1"/>
  <c r="U358" i="3"/>
  <c r="V358" i="3" s="1"/>
  <c r="U356" i="3"/>
  <c r="V356" i="3" s="1"/>
  <c r="U355" i="3"/>
  <c r="V355" i="3" s="1"/>
  <c r="V185" i="3"/>
  <c r="U95" i="3"/>
  <c r="V95" i="3" s="1"/>
  <c r="U56" i="3"/>
  <c r="V56" i="3" s="1"/>
  <c r="U52" i="3"/>
  <c r="V444" i="3"/>
  <c r="V228" i="3"/>
  <c r="H246" i="3" s="1"/>
  <c r="B47" i="3"/>
  <c r="R461" i="3"/>
  <c r="Q461" i="3"/>
  <c r="O461" i="3"/>
  <c r="N461" i="3"/>
  <c r="M461" i="3"/>
  <c r="L461" i="3"/>
  <c r="K461" i="3"/>
  <c r="J461" i="3"/>
  <c r="I461" i="3"/>
  <c r="H461" i="3"/>
  <c r="R460" i="3"/>
  <c r="Q460" i="3"/>
  <c r="O460" i="3"/>
  <c r="N460" i="3"/>
  <c r="M460" i="3"/>
  <c r="L460" i="3"/>
  <c r="K460" i="3"/>
  <c r="J460" i="3"/>
  <c r="I460" i="3"/>
  <c r="H460" i="3"/>
  <c r="R459" i="3"/>
  <c r="Q459" i="3"/>
  <c r="O459" i="3"/>
  <c r="N459" i="3"/>
  <c r="M459" i="3"/>
  <c r="L459" i="3"/>
  <c r="K459" i="3"/>
  <c r="J459" i="3"/>
  <c r="I459" i="3"/>
  <c r="H459" i="3"/>
  <c r="R458" i="3"/>
  <c r="Q458" i="3"/>
  <c r="O458" i="3"/>
  <c r="N458" i="3"/>
  <c r="M458" i="3"/>
  <c r="L458" i="3"/>
  <c r="K458" i="3"/>
  <c r="J458" i="3"/>
  <c r="I458" i="3"/>
  <c r="H458" i="3"/>
  <c r="R457" i="3"/>
  <c r="Q457" i="3"/>
  <c r="O457" i="3"/>
  <c r="N457" i="3"/>
  <c r="M457" i="3"/>
  <c r="L457" i="3"/>
  <c r="K457" i="3"/>
  <c r="J457" i="3"/>
  <c r="I457" i="3"/>
  <c r="H457" i="3"/>
  <c r="H448" i="3"/>
  <c r="H447" i="3"/>
  <c r="I447" i="3" s="1"/>
  <c r="H446" i="3"/>
  <c r="H445" i="3"/>
  <c r="H444" i="3"/>
  <c r="H443" i="3"/>
  <c r="H469" i="3" s="1"/>
  <c r="H442" i="3"/>
  <c r="H468" i="3" s="1"/>
  <c r="H441" i="3"/>
  <c r="H440" i="3"/>
  <c r="H439" i="3"/>
  <c r="I439" i="3" s="1"/>
  <c r="I465" i="3" s="1"/>
  <c r="B434" i="3"/>
  <c r="R418" i="3"/>
  <c r="Q418" i="3"/>
  <c r="O418" i="3"/>
  <c r="N418" i="3"/>
  <c r="M418" i="3"/>
  <c r="L418" i="3"/>
  <c r="K418" i="3"/>
  <c r="J418" i="3"/>
  <c r="I418" i="3"/>
  <c r="H418" i="3"/>
  <c r="R417" i="3"/>
  <c r="Q417" i="3"/>
  <c r="O417" i="3"/>
  <c r="N417" i="3"/>
  <c r="M417" i="3"/>
  <c r="L417" i="3"/>
  <c r="K417" i="3"/>
  <c r="J417" i="3"/>
  <c r="I417" i="3"/>
  <c r="H417" i="3"/>
  <c r="R416" i="3"/>
  <c r="Q416" i="3"/>
  <c r="O416" i="3"/>
  <c r="N416" i="3"/>
  <c r="M416" i="3"/>
  <c r="L416" i="3"/>
  <c r="K416" i="3"/>
  <c r="J416" i="3"/>
  <c r="I416" i="3"/>
  <c r="H416" i="3"/>
  <c r="R415" i="3"/>
  <c r="Q415" i="3"/>
  <c r="O415" i="3"/>
  <c r="N415" i="3"/>
  <c r="M415" i="3"/>
  <c r="L415" i="3"/>
  <c r="K415" i="3"/>
  <c r="J415" i="3"/>
  <c r="I415" i="3"/>
  <c r="H415" i="3"/>
  <c r="R414" i="3"/>
  <c r="Q414" i="3"/>
  <c r="O414" i="3"/>
  <c r="N414" i="3"/>
  <c r="M414" i="3"/>
  <c r="L414" i="3"/>
  <c r="K414" i="3"/>
  <c r="J414" i="3"/>
  <c r="I414" i="3"/>
  <c r="H414" i="3"/>
  <c r="H405" i="3"/>
  <c r="H404" i="3"/>
  <c r="H403" i="3"/>
  <c r="I403" i="3" s="1"/>
  <c r="H402" i="3"/>
  <c r="H401" i="3"/>
  <c r="H400" i="3"/>
  <c r="H426" i="3" s="1"/>
  <c r="H399" i="3"/>
  <c r="H425" i="3" s="1"/>
  <c r="H398" i="3"/>
  <c r="H397" i="3"/>
  <c r="H423" i="3" s="1"/>
  <c r="H396" i="3"/>
  <c r="B391" i="3"/>
  <c r="R375" i="3"/>
  <c r="Q375" i="3"/>
  <c r="O375" i="3"/>
  <c r="N375" i="3"/>
  <c r="M375" i="3"/>
  <c r="L375" i="3"/>
  <c r="K375" i="3"/>
  <c r="J375" i="3"/>
  <c r="I375" i="3"/>
  <c r="H375" i="3"/>
  <c r="R374" i="3"/>
  <c r="Q374" i="3"/>
  <c r="O374" i="3"/>
  <c r="N374" i="3"/>
  <c r="M374" i="3"/>
  <c r="L374" i="3"/>
  <c r="K374" i="3"/>
  <c r="J374" i="3"/>
  <c r="I374" i="3"/>
  <c r="H374" i="3"/>
  <c r="R373" i="3"/>
  <c r="Q373" i="3"/>
  <c r="O373" i="3"/>
  <c r="N373" i="3"/>
  <c r="M373" i="3"/>
  <c r="L373" i="3"/>
  <c r="K373" i="3"/>
  <c r="J373" i="3"/>
  <c r="I373" i="3"/>
  <c r="H373" i="3"/>
  <c r="R372" i="3"/>
  <c r="Q372" i="3"/>
  <c r="O372" i="3"/>
  <c r="N372" i="3"/>
  <c r="M372" i="3"/>
  <c r="L372" i="3"/>
  <c r="K372" i="3"/>
  <c r="J372" i="3"/>
  <c r="I372" i="3"/>
  <c r="H372" i="3"/>
  <c r="R371" i="3"/>
  <c r="Q371" i="3"/>
  <c r="O371" i="3"/>
  <c r="N371" i="3"/>
  <c r="M371" i="3"/>
  <c r="L371" i="3"/>
  <c r="K371" i="3"/>
  <c r="J371" i="3"/>
  <c r="I371" i="3"/>
  <c r="H371" i="3"/>
  <c r="H362" i="3"/>
  <c r="I362" i="3" s="1"/>
  <c r="H361" i="3"/>
  <c r="H360" i="3"/>
  <c r="H359" i="3"/>
  <c r="H358" i="3"/>
  <c r="H357" i="3"/>
  <c r="I357" i="3" s="1"/>
  <c r="J357" i="3" s="1"/>
  <c r="H356" i="3"/>
  <c r="H382" i="3" s="1"/>
  <c r="H355" i="3"/>
  <c r="H354" i="3"/>
  <c r="H380" i="3" s="1"/>
  <c r="H353" i="3"/>
  <c r="B348" i="3"/>
  <c r="R332" i="3"/>
  <c r="Q332" i="3"/>
  <c r="O332" i="3"/>
  <c r="N332" i="3"/>
  <c r="M332" i="3"/>
  <c r="L332" i="3"/>
  <c r="K332" i="3"/>
  <c r="J332" i="3"/>
  <c r="I332" i="3"/>
  <c r="H332" i="3"/>
  <c r="H319" i="3"/>
  <c r="H318" i="3"/>
  <c r="I318" i="3" s="1"/>
  <c r="H317" i="3"/>
  <c r="H316" i="3"/>
  <c r="H315" i="3"/>
  <c r="H314" i="3"/>
  <c r="H313" i="3"/>
  <c r="H339" i="3" s="1"/>
  <c r="H312" i="3"/>
  <c r="H338" i="3" s="1"/>
  <c r="H311" i="3"/>
  <c r="H310" i="3"/>
  <c r="B305" i="3"/>
  <c r="R289" i="3"/>
  <c r="Q289" i="3"/>
  <c r="O289" i="3"/>
  <c r="N289" i="3"/>
  <c r="M289" i="3"/>
  <c r="L289" i="3"/>
  <c r="K289" i="3"/>
  <c r="J289" i="3"/>
  <c r="I289" i="3"/>
  <c r="H289" i="3"/>
  <c r="H276" i="3"/>
  <c r="H275" i="3"/>
  <c r="H274" i="3"/>
  <c r="H273" i="3"/>
  <c r="H272" i="3"/>
  <c r="H271" i="3"/>
  <c r="I271" i="3" s="1"/>
  <c r="H270" i="3"/>
  <c r="H269" i="3"/>
  <c r="H295" i="3" s="1"/>
  <c r="H268" i="3"/>
  <c r="H294" i="3" s="1"/>
  <c r="H267" i="3"/>
  <c r="H293" i="3" s="1"/>
  <c r="B262" i="3"/>
  <c r="R246" i="3"/>
  <c r="Q246" i="3"/>
  <c r="O246" i="3"/>
  <c r="N246" i="3"/>
  <c r="M246" i="3"/>
  <c r="L246" i="3"/>
  <c r="K246" i="3"/>
  <c r="J246" i="3"/>
  <c r="I246" i="3"/>
  <c r="H233" i="3"/>
  <c r="H232" i="3"/>
  <c r="H231" i="3"/>
  <c r="I231" i="3" s="1"/>
  <c r="H230" i="3"/>
  <c r="H228" i="3"/>
  <c r="H254" i="3" s="1"/>
  <c r="H251" i="3"/>
  <c r="H250" i="3"/>
  <c r="B219" i="3"/>
  <c r="R203" i="3"/>
  <c r="Q203" i="3"/>
  <c r="O203" i="3"/>
  <c r="N203" i="3"/>
  <c r="M203" i="3"/>
  <c r="L203" i="3"/>
  <c r="K203" i="3"/>
  <c r="J203" i="3"/>
  <c r="I203" i="3"/>
  <c r="H203" i="3"/>
  <c r="H190" i="3"/>
  <c r="H189" i="3"/>
  <c r="H188" i="3"/>
  <c r="I188" i="3" s="1"/>
  <c r="H187" i="3"/>
  <c r="H186" i="3"/>
  <c r="I186" i="3" s="1"/>
  <c r="H185" i="3"/>
  <c r="H184" i="3"/>
  <c r="H183" i="3"/>
  <c r="H209" i="3" s="1"/>
  <c r="H182" i="3"/>
  <c r="H208" i="3" s="1"/>
  <c r="H181" i="3"/>
  <c r="H207" i="3" s="1"/>
  <c r="B176" i="3"/>
  <c r="H147" i="3"/>
  <c r="I147" i="3" s="1"/>
  <c r="J147" i="3" s="1"/>
  <c r="H146" i="3"/>
  <c r="H145" i="3"/>
  <c r="H144" i="3"/>
  <c r="H143" i="3"/>
  <c r="H142" i="3"/>
  <c r="H168" i="3" s="1"/>
  <c r="H141" i="3"/>
  <c r="H140" i="3"/>
  <c r="H166" i="3" s="1"/>
  <c r="H139" i="3"/>
  <c r="H165" i="3" s="1"/>
  <c r="H138" i="3"/>
  <c r="B133" i="3"/>
  <c r="R117" i="3"/>
  <c r="Q117" i="3"/>
  <c r="O117" i="3"/>
  <c r="N117" i="3"/>
  <c r="M117" i="3"/>
  <c r="L117" i="3"/>
  <c r="K117" i="3"/>
  <c r="J117" i="3"/>
  <c r="I117" i="3"/>
  <c r="H117" i="3"/>
  <c r="H104" i="3"/>
  <c r="H103" i="3"/>
  <c r="H102" i="3"/>
  <c r="H101" i="3"/>
  <c r="I101" i="3" s="1"/>
  <c r="H100" i="3"/>
  <c r="H99" i="3"/>
  <c r="H125" i="3" s="1"/>
  <c r="H98" i="3"/>
  <c r="H124" i="3" s="1"/>
  <c r="H97" i="3"/>
  <c r="B90" i="3"/>
  <c r="H74" i="3"/>
  <c r="H61" i="3"/>
  <c r="I61" i="3" s="1"/>
  <c r="R25" i="3"/>
  <c r="Q25" i="3"/>
  <c r="O25" i="3"/>
  <c r="N25" i="3"/>
  <c r="M25" i="3"/>
  <c r="L25" i="3"/>
  <c r="K25" i="3"/>
  <c r="J25" i="3"/>
  <c r="I25" i="3"/>
  <c r="H25" i="3"/>
  <c r="R24" i="3"/>
  <c r="P23" i="4" s="1"/>
  <c r="Q24" i="3"/>
  <c r="O23" i="4" s="1"/>
  <c r="O24" i="3"/>
  <c r="M23" i="4" s="1"/>
  <c r="N24" i="3"/>
  <c r="L23" i="4" s="1"/>
  <c r="M24" i="3"/>
  <c r="K23" i="4" s="1"/>
  <c r="L24" i="3"/>
  <c r="J23" i="4" s="1"/>
  <c r="K24" i="3"/>
  <c r="I23" i="4" s="1"/>
  <c r="J24" i="3"/>
  <c r="H23" i="4" s="1"/>
  <c r="I24" i="3"/>
  <c r="G23" i="4" s="1"/>
  <c r="H24" i="3"/>
  <c r="F23" i="4" s="1"/>
  <c r="R23" i="3"/>
  <c r="P22" i="4" s="1"/>
  <c r="Q23" i="3"/>
  <c r="O22" i="4" s="1"/>
  <c r="O23" i="3"/>
  <c r="M22" i="4" s="1"/>
  <c r="N23" i="3"/>
  <c r="L22" i="4" s="1"/>
  <c r="M23" i="3"/>
  <c r="K22" i="4" s="1"/>
  <c r="L23" i="3"/>
  <c r="J22" i="4" s="1"/>
  <c r="K23" i="3"/>
  <c r="I22" i="4" s="1"/>
  <c r="J23" i="3"/>
  <c r="H22" i="4" s="1"/>
  <c r="I23" i="3"/>
  <c r="G22" i="4" s="1"/>
  <c r="H23" i="3"/>
  <c r="F22" i="4" s="1"/>
  <c r="R22" i="3"/>
  <c r="Q22" i="3"/>
  <c r="O22" i="3"/>
  <c r="N22" i="3"/>
  <c r="M22" i="3"/>
  <c r="L22" i="3"/>
  <c r="K22" i="3"/>
  <c r="J22" i="3"/>
  <c r="I22" i="3"/>
  <c r="H22" i="3"/>
  <c r="R21" i="3"/>
  <c r="P20" i="4" s="1"/>
  <c r="Q21" i="3"/>
  <c r="O20" i="4" s="1"/>
  <c r="O21" i="3"/>
  <c r="M20" i="4" s="1"/>
  <c r="N21" i="3"/>
  <c r="L20" i="4" s="1"/>
  <c r="L28" i="4" s="1"/>
  <c r="M21" i="3"/>
  <c r="K20" i="4" s="1"/>
  <c r="L21" i="3"/>
  <c r="J20" i="4" s="1"/>
  <c r="K21" i="3"/>
  <c r="I20" i="4" s="1"/>
  <c r="J21" i="3"/>
  <c r="H20" i="4" s="1"/>
  <c r="I21" i="3"/>
  <c r="G20" i="4" s="1"/>
  <c r="H21" i="3"/>
  <c r="F20" i="4" s="1"/>
  <c r="G17" i="3"/>
  <c r="E16" i="4" s="1"/>
  <c r="F16" i="4" s="1"/>
  <c r="G16" i="4" s="1"/>
  <c r="H16" i="4" s="1"/>
  <c r="I16" i="4" s="1"/>
  <c r="J16" i="4" s="1"/>
  <c r="K16" i="4" s="1"/>
  <c r="L16" i="4" s="1"/>
  <c r="M16" i="4" s="1"/>
  <c r="E15" i="4"/>
  <c r="F15" i="4" s="1"/>
  <c r="G15" i="4" s="1"/>
  <c r="H15" i="4" s="1"/>
  <c r="I15" i="4" s="1"/>
  <c r="J15" i="4" s="1"/>
  <c r="K15" i="4" s="1"/>
  <c r="L15" i="4" s="1"/>
  <c r="M15" i="4" s="1"/>
  <c r="E14" i="4"/>
  <c r="F14" i="4" s="1"/>
  <c r="G14" i="4" s="1"/>
  <c r="H14" i="4" s="1"/>
  <c r="I14" i="4" s="1"/>
  <c r="J14" i="4" s="1"/>
  <c r="K14" i="4" s="1"/>
  <c r="L14" i="4" s="1"/>
  <c r="M14" i="4" s="1"/>
  <c r="E13" i="4"/>
  <c r="F13" i="4" s="1"/>
  <c r="G13" i="4" s="1"/>
  <c r="H13" i="4" s="1"/>
  <c r="I13" i="4" s="1"/>
  <c r="J13" i="4" s="1"/>
  <c r="K13" i="4" s="1"/>
  <c r="L13" i="4" s="1"/>
  <c r="M13" i="4" s="1"/>
  <c r="E11" i="4"/>
  <c r="F11" i="4" s="1"/>
  <c r="G11" i="4" s="1"/>
  <c r="H11" i="4" s="1"/>
  <c r="I11" i="4" s="1"/>
  <c r="J11" i="4" s="1"/>
  <c r="K11" i="4" s="1"/>
  <c r="L11" i="4" s="1"/>
  <c r="M11" i="4" s="1"/>
  <c r="E10" i="4"/>
  <c r="F10" i="4" s="1"/>
  <c r="G10" i="4" s="1"/>
  <c r="H10" i="4" s="1"/>
  <c r="I10" i="4" s="1"/>
  <c r="J10" i="4" s="1"/>
  <c r="K10" i="4" s="1"/>
  <c r="L10" i="4" s="1"/>
  <c r="M10" i="4" s="1"/>
  <c r="E9" i="4"/>
  <c r="F9" i="4" s="1"/>
  <c r="G9" i="4" s="1"/>
  <c r="H9" i="4" s="1"/>
  <c r="I9" i="4" s="1"/>
  <c r="J9" i="4" s="1"/>
  <c r="K9" i="4" s="1"/>
  <c r="L9" i="4" s="1"/>
  <c r="M9" i="4" s="1"/>
  <c r="E8" i="4"/>
  <c r="F8" i="4" s="1"/>
  <c r="G8" i="4" s="1"/>
  <c r="H8" i="4" s="1"/>
  <c r="I8" i="4" s="1"/>
  <c r="J8" i="4" s="1"/>
  <c r="K8" i="4" s="1"/>
  <c r="L8" i="4" s="1"/>
  <c r="M8" i="4" s="1"/>
  <c r="G8" i="3"/>
  <c r="E7" i="4" s="1"/>
  <c r="F7" i="4" s="1"/>
  <c r="G7" i="4" s="1"/>
  <c r="H7" i="4" s="1"/>
  <c r="I7" i="4" s="1"/>
  <c r="J7" i="4" s="1"/>
  <c r="K7" i="4" s="1"/>
  <c r="L7" i="4" s="1"/>
  <c r="M7" i="4" s="1"/>
  <c r="H49" i="3"/>
  <c r="H92" i="3" s="1"/>
  <c r="H135" i="3" s="1"/>
  <c r="H178" i="3" s="1"/>
  <c r="P225" i="2"/>
  <c r="O225" i="2"/>
  <c r="N225" i="2"/>
  <c r="M225" i="2"/>
  <c r="L225" i="2"/>
  <c r="K225" i="2"/>
  <c r="J225" i="2"/>
  <c r="I225" i="2"/>
  <c r="H225" i="2"/>
  <c r="G225" i="2"/>
  <c r="F225" i="2"/>
  <c r="E225" i="2"/>
  <c r="N214" i="2"/>
  <c r="O214" i="2" s="1"/>
  <c r="P214" i="2" s="1"/>
  <c r="P203" i="2"/>
  <c r="O203" i="2"/>
  <c r="N203" i="2"/>
  <c r="M203" i="2"/>
  <c r="L203" i="2"/>
  <c r="K203" i="2"/>
  <c r="J203" i="2"/>
  <c r="I203" i="2"/>
  <c r="H203" i="2"/>
  <c r="G203" i="2"/>
  <c r="F203" i="2"/>
  <c r="E203" i="2"/>
  <c r="N192" i="2"/>
  <c r="O192" i="2" s="1"/>
  <c r="P192" i="2" s="1"/>
  <c r="P181" i="2"/>
  <c r="O181" i="2"/>
  <c r="N181" i="2"/>
  <c r="M181" i="2"/>
  <c r="L181" i="2"/>
  <c r="K181" i="2"/>
  <c r="J181" i="2"/>
  <c r="I181" i="2"/>
  <c r="H181" i="2"/>
  <c r="G181" i="2"/>
  <c r="F181" i="2"/>
  <c r="E181" i="2"/>
  <c r="N170" i="2"/>
  <c r="O170" i="2" s="1"/>
  <c r="P170" i="2" s="1"/>
  <c r="P21" i="2"/>
  <c r="O21" i="2"/>
  <c r="O22" i="2" s="1"/>
  <c r="N21" i="2"/>
  <c r="M21" i="2"/>
  <c r="L21" i="2"/>
  <c r="K21" i="2"/>
  <c r="J21" i="2"/>
  <c r="I21" i="2"/>
  <c r="H21" i="2"/>
  <c r="G21" i="2"/>
  <c r="F21" i="2"/>
  <c r="E21" i="2"/>
  <c r="N10" i="2"/>
  <c r="O10" i="2" s="1"/>
  <c r="P10" i="2" s="1"/>
  <c r="P70" i="3" l="1"/>
  <c r="V52" i="3"/>
  <c r="O226" i="2"/>
  <c r="O182" i="2"/>
  <c r="P28" i="4"/>
  <c r="O28" i="4"/>
  <c r="P75" i="3"/>
  <c r="P83" i="3"/>
  <c r="I113" i="3"/>
  <c r="J113" i="3"/>
  <c r="K113" i="3"/>
  <c r="L113" i="3"/>
  <c r="L118" i="3" s="1"/>
  <c r="M113" i="3"/>
  <c r="N113" i="3"/>
  <c r="O113" i="3"/>
  <c r="P113" i="3"/>
  <c r="P118" i="3" s="1"/>
  <c r="Q113" i="3"/>
  <c r="R113" i="3"/>
  <c r="H113" i="3"/>
  <c r="O157" i="3"/>
  <c r="L157" i="3"/>
  <c r="P157" i="3"/>
  <c r="Q157" i="3"/>
  <c r="Q27" i="3" s="1"/>
  <c r="I157" i="3"/>
  <c r="R157" i="3"/>
  <c r="J157" i="3"/>
  <c r="K157" i="3"/>
  <c r="M157" i="3"/>
  <c r="N157" i="3"/>
  <c r="O11" i="4"/>
  <c r="P11" i="4" s="1"/>
  <c r="N11" i="4"/>
  <c r="O13" i="4"/>
  <c r="P13" i="4" s="1"/>
  <c r="N13" i="4"/>
  <c r="H28" i="4"/>
  <c r="O8" i="4"/>
  <c r="P8" i="4" s="1"/>
  <c r="N8" i="4"/>
  <c r="O16" i="4"/>
  <c r="P16" i="4" s="1"/>
  <c r="N16" i="4"/>
  <c r="O15" i="4"/>
  <c r="P15" i="4" s="1"/>
  <c r="N15" i="4"/>
  <c r="O7" i="4"/>
  <c r="P7" i="4" s="1"/>
  <c r="N7" i="4"/>
  <c r="O10" i="4"/>
  <c r="P10" i="4" s="1"/>
  <c r="N10" i="4"/>
  <c r="O14" i="4"/>
  <c r="P14" i="4" s="1"/>
  <c r="N14" i="4"/>
  <c r="O9" i="4"/>
  <c r="P9" i="4" s="1"/>
  <c r="N9" i="4"/>
  <c r="I28" i="4"/>
  <c r="J28" i="4"/>
  <c r="H221" i="3"/>
  <c r="H264" i="3" s="1"/>
  <c r="H307" i="3" s="1"/>
  <c r="H350" i="3" s="1"/>
  <c r="H393" i="3" s="1"/>
  <c r="H436" i="3" s="1"/>
  <c r="I70" i="3"/>
  <c r="R70" i="3"/>
  <c r="J70" i="3"/>
  <c r="K70" i="3"/>
  <c r="L70" i="3"/>
  <c r="M70" i="3"/>
  <c r="N70" i="3"/>
  <c r="O70" i="3"/>
  <c r="H70" i="3"/>
  <c r="Q70" i="3"/>
  <c r="M28" i="4"/>
  <c r="E22" i="4"/>
  <c r="K28" i="4"/>
  <c r="E23" i="4"/>
  <c r="H333" i="3"/>
  <c r="R333" i="3"/>
  <c r="M333" i="3"/>
  <c r="F28" i="4"/>
  <c r="E20" i="4"/>
  <c r="G28" i="4"/>
  <c r="K290" i="3"/>
  <c r="I290" i="3"/>
  <c r="L290" i="3"/>
  <c r="M29" i="3"/>
  <c r="K27" i="4" s="1"/>
  <c r="N29" i="3"/>
  <c r="L27" i="4" s="1"/>
  <c r="O29" i="3"/>
  <c r="M27" i="4" s="1"/>
  <c r="L29" i="3"/>
  <c r="J27" i="4" s="1"/>
  <c r="Q29" i="3"/>
  <c r="O27" i="4" s="1"/>
  <c r="I29" i="3"/>
  <c r="G27" i="4" s="1"/>
  <c r="R29" i="3"/>
  <c r="P27" i="4" s="1"/>
  <c r="J29" i="3"/>
  <c r="H27" i="4" s="1"/>
  <c r="J28" i="3"/>
  <c r="H26" i="4" s="1"/>
  <c r="O28" i="3"/>
  <c r="M26" i="4" s="1"/>
  <c r="M28" i="3"/>
  <c r="K26" i="4" s="1"/>
  <c r="Q28" i="3"/>
  <c r="O26" i="4" s="1"/>
  <c r="N28" i="3"/>
  <c r="L26" i="4" s="1"/>
  <c r="H28" i="3"/>
  <c r="F26" i="4" s="1"/>
  <c r="H157" i="3"/>
  <c r="H170" i="3" s="1"/>
  <c r="H87" i="3"/>
  <c r="I62" i="3"/>
  <c r="I87" i="3"/>
  <c r="I141" i="3"/>
  <c r="J141" i="3" s="1"/>
  <c r="H167" i="3"/>
  <c r="L204" i="3"/>
  <c r="M204" i="3"/>
  <c r="N204" i="3"/>
  <c r="O204" i="3"/>
  <c r="Q204" i="3"/>
  <c r="K204" i="3"/>
  <c r="I204" i="3"/>
  <c r="R204" i="3"/>
  <c r="J204" i="3"/>
  <c r="H212" i="3"/>
  <c r="O204" i="2"/>
  <c r="H387" i="3"/>
  <c r="H83" i="3"/>
  <c r="H302" i="3"/>
  <c r="I376" i="3"/>
  <c r="I28" i="3"/>
  <c r="G26" i="4" s="1"/>
  <c r="H172" i="3"/>
  <c r="H169" i="3"/>
  <c r="V142" i="3"/>
  <c r="P160" i="3" s="1"/>
  <c r="P30" i="3" s="1"/>
  <c r="K27" i="3"/>
  <c r="H127" i="3"/>
  <c r="I98" i="3"/>
  <c r="I124" i="3" s="1"/>
  <c r="N27" i="3"/>
  <c r="H462" i="3"/>
  <c r="U10" i="3"/>
  <c r="V10" i="3" s="1"/>
  <c r="U9" i="3"/>
  <c r="I462" i="3"/>
  <c r="R462" i="3"/>
  <c r="V11" i="3"/>
  <c r="H259" i="3"/>
  <c r="H215" i="3"/>
  <c r="J376" i="3"/>
  <c r="H430" i="3"/>
  <c r="H345" i="3"/>
  <c r="R376" i="3"/>
  <c r="H300" i="3"/>
  <c r="H385" i="3"/>
  <c r="N290" i="3"/>
  <c r="L28" i="3"/>
  <c r="J26" i="4" s="1"/>
  <c r="I333" i="3"/>
  <c r="I419" i="3"/>
  <c r="M462" i="3"/>
  <c r="K29" i="3"/>
  <c r="I27" i="4" s="1"/>
  <c r="H290" i="3"/>
  <c r="Q290" i="3"/>
  <c r="O462" i="3"/>
  <c r="J462" i="3"/>
  <c r="H428" i="3"/>
  <c r="L333" i="3"/>
  <c r="K462" i="3"/>
  <c r="R290" i="3"/>
  <c r="I257" i="3"/>
  <c r="H299" i="3"/>
  <c r="H344" i="3"/>
  <c r="J419" i="3"/>
  <c r="L419" i="3"/>
  <c r="H213" i="3"/>
  <c r="M290" i="3"/>
  <c r="N462" i="3"/>
  <c r="R419" i="3"/>
  <c r="Q462" i="3"/>
  <c r="J333" i="3"/>
  <c r="O419" i="3"/>
  <c r="H342" i="3"/>
  <c r="I442" i="3"/>
  <c r="J442" i="3" s="1"/>
  <c r="K442" i="3" s="1"/>
  <c r="I443" i="3"/>
  <c r="I469" i="3" s="1"/>
  <c r="H473" i="3"/>
  <c r="I404" i="3"/>
  <c r="J404" i="3" s="1"/>
  <c r="I400" i="3"/>
  <c r="I426" i="3" s="1"/>
  <c r="I397" i="3"/>
  <c r="I402" i="3"/>
  <c r="I359" i="3"/>
  <c r="J359" i="3" s="1"/>
  <c r="J385" i="3" s="1"/>
  <c r="I354" i="3"/>
  <c r="H388" i="3"/>
  <c r="I356" i="3"/>
  <c r="J356" i="3" s="1"/>
  <c r="J382" i="3" s="1"/>
  <c r="I315" i="3"/>
  <c r="I312" i="3"/>
  <c r="I313" i="3"/>
  <c r="J313" i="3" s="1"/>
  <c r="J339" i="3" s="1"/>
  <c r="I268" i="3"/>
  <c r="J268" i="3" s="1"/>
  <c r="I267" i="3"/>
  <c r="I293" i="3" s="1"/>
  <c r="I276" i="3"/>
  <c r="J231" i="3"/>
  <c r="K231" i="3" s="1"/>
  <c r="I228" i="3"/>
  <c r="J228" i="3" s="1"/>
  <c r="I250" i="3"/>
  <c r="I182" i="3"/>
  <c r="I208" i="3" s="1"/>
  <c r="I187" i="3"/>
  <c r="I213" i="3" s="1"/>
  <c r="H214" i="3"/>
  <c r="I183" i="3"/>
  <c r="J183" i="3" s="1"/>
  <c r="I189" i="3"/>
  <c r="I215" i="3" s="1"/>
  <c r="I139" i="3"/>
  <c r="I165" i="3" s="1"/>
  <c r="I146" i="3"/>
  <c r="I142" i="3"/>
  <c r="J142" i="3" s="1"/>
  <c r="K142" i="3" s="1"/>
  <c r="J101" i="3"/>
  <c r="H16" i="3"/>
  <c r="I16" i="3" s="1"/>
  <c r="J16" i="3" s="1"/>
  <c r="K16" i="3" s="1"/>
  <c r="L16" i="3" s="1"/>
  <c r="M16" i="3" s="1"/>
  <c r="N16" i="3" s="1"/>
  <c r="O16" i="3" s="1"/>
  <c r="I99" i="3"/>
  <c r="I125" i="3" s="1"/>
  <c r="J61" i="3"/>
  <c r="H17" i="3"/>
  <c r="I17" i="3" s="1"/>
  <c r="J17" i="3" s="1"/>
  <c r="K17" i="3" s="1"/>
  <c r="L17" i="3" s="1"/>
  <c r="M17" i="3" s="1"/>
  <c r="N17" i="3" s="1"/>
  <c r="O17" i="3" s="1"/>
  <c r="H15" i="3"/>
  <c r="I15" i="3" s="1"/>
  <c r="J15" i="3" s="1"/>
  <c r="K15" i="3" s="1"/>
  <c r="L15" i="3" s="1"/>
  <c r="M15" i="3" s="1"/>
  <c r="N15" i="3" s="1"/>
  <c r="O15" i="3" s="1"/>
  <c r="H8" i="3"/>
  <c r="I8" i="3" s="1"/>
  <c r="J8" i="3" s="1"/>
  <c r="K8" i="3" s="1"/>
  <c r="L8" i="3" s="1"/>
  <c r="M8" i="3" s="1"/>
  <c r="N8" i="3" s="1"/>
  <c r="O8" i="3" s="1"/>
  <c r="H123" i="3"/>
  <c r="I97" i="3"/>
  <c r="U12" i="3"/>
  <c r="V12" i="3" s="1"/>
  <c r="I140" i="3"/>
  <c r="H128" i="3"/>
  <c r="I102" i="3"/>
  <c r="H105" i="3"/>
  <c r="I100" i="3"/>
  <c r="I5" i="3"/>
  <c r="H10" i="3"/>
  <c r="I10" i="3" s="1"/>
  <c r="J10" i="3" s="1"/>
  <c r="K10" i="3" s="1"/>
  <c r="L10" i="3" s="1"/>
  <c r="M10" i="3" s="1"/>
  <c r="N10" i="3" s="1"/>
  <c r="O10" i="3" s="1"/>
  <c r="H11" i="3"/>
  <c r="I11" i="3" s="1"/>
  <c r="J11" i="3" s="1"/>
  <c r="K11" i="3" s="1"/>
  <c r="L11" i="3" s="1"/>
  <c r="M11" i="3" s="1"/>
  <c r="N11" i="3" s="1"/>
  <c r="O11" i="3" s="1"/>
  <c r="H12" i="3"/>
  <c r="I12" i="3" s="1"/>
  <c r="J12" i="3" s="1"/>
  <c r="K12" i="3" s="1"/>
  <c r="L12" i="3" s="1"/>
  <c r="M12" i="3" s="1"/>
  <c r="N12" i="3" s="1"/>
  <c r="O12" i="3" s="1"/>
  <c r="H14" i="3"/>
  <c r="I14" i="3" s="1"/>
  <c r="J14" i="3" s="1"/>
  <c r="K14" i="3" s="1"/>
  <c r="L14" i="3" s="1"/>
  <c r="M14" i="3" s="1"/>
  <c r="N14" i="3" s="1"/>
  <c r="O14" i="3" s="1"/>
  <c r="H129" i="3"/>
  <c r="I103" i="3"/>
  <c r="H121" i="3"/>
  <c r="H122" i="3"/>
  <c r="I143" i="3"/>
  <c r="H148" i="3"/>
  <c r="H9" i="3"/>
  <c r="I9" i="3" s="1"/>
  <c r="J9" i="3" s="1"/>
  <c r="K9" i="3" s="1"/>
  <c r="L9" i="3" s="1"/>
  <c r="M9" i="3" s="1"/>
  <c r="N9" i="3" s="1"/>
  <c r="O9" i="3" s="1"/>
  <c r="H78" i="3"/>
  <c r="H256" i="3"/>
  <c r="I230" i="3"/>
  <c r="H277" i="3"/>
  <c r="H298" i="3"/>
  <c r="I272" i="3"/>
  <c r="H211" i="3"/>
  <c r="I185" i="3"/>
  <c r="J188" i="3"/>
  <c r="I214" i="3"/>
  <c r="I104" i="3"/>
  <c r="H130" i="3"/>
  <c r="H164" i="3"/>
  <c r="I138" i="3"/>
  <c r="H253" i="3"/>
  <c r="I144" i="3"/>
  <c r="K147" i="3"/>
  <c r="I145" i="3"/>
  <c r="J186" i="3"/>
  <c r="I232" i="3"/>
  <c r="H258" i="3"/>
  <c r="H191" i="3"/>
  <c r="I184" i="3"/>
  <c r="H210" i="3"/>
  <c r="I269" i="3"/>
  <c r="H337" i="3"/>
  <c r="I311" i="3"/>
  <c r="I181" i="3"/>
  <c r="I344" i="3"/>
  <c r="J318" i="3"/>
  <c r="I190" i="3"/>
  <c r="H216" i="3"/>
  <c r="H252" i="3"/>
  <c r="H301" i="3"/>
  <c r="I275" i="3"/>
  <c r="K333" i="3"/>
  <c r="H422" i="3"/>
  <c r="I396" i="3"/>
  <c r="I233" i="3"/>
  <c r="H340" i="3"/>
  <c r="I314" i="3"/>
  <c r="I360" i="3"/>
  <c r="H386" i="3"/>
  <c r="H363" i="3"/>
  <c r="I273" i="3"/>
  <c r="I274" i="3"/>
  <c r="H257" i="3"/>
  <c r="O290" i="3"/>
  <c r="N333" i="3"/>
  <c r="I383" i="3"/>
  <c r="I270" i="3"/>
  <c r="H296" i="3"/>
  <c r="J271" i="3"/>
  <c r="I297" i="3"/>
  <c r="H336" i="3"/>
  <c r="I310" i="3"/>
  <c r="I317" i="3"/>
  <c r="H343" i="3"/>
  <c r="K357" i="3"/>
  <c r="J383" i="3"/>
  <c r="Q333" i="3"/>
  <c r="J290" i="3"/>
  <c r="H376" i="3"/>
  <c r="Q376" i="3"/>
  <c r="H429" i="3"/>
  <c r="H379" i="3"/>
  <c r="I353" i="3"/>
  <c r="H381" i="3"/>
  <c r="I355" i="3"/>
  <c r="I388" i="3"/>
  <c r="J362" i="3"/>
  <c r="H383" i="3"/>
  <c r="I429" i="3"/>
  <c r="J403" i="3"/>
  <c r="H297" i="3"/>
  <c r="H320" i="3"/>
  <c r="K376" i="3"/>
  <c r="L376" i="3"/>
  <c r="I361" i="3"/>
  <c r="M376" i="3"/>
  <c r="H424" i="3"/>
  <c r="I398" i="3"/>
  <c r="M419" i="3"/>
  <c r="N376" i="3"/>
  <c r="I441" i="3"/>
  <c r="H467" i="3"/>
  <c r="I316" i="3"/>
  <c r="I319" i="3"/>
  <c r="O333" i="3"/>
  <c r="H384" i="3"/>
  <c r="I358" i="3"/>
  <c r="O376" i="3"/>
  <c r="H466" i="3"/>
  <c r="I440" i="3"/>
  <c r="H419" i="3"/>
  <c r="Q419" i="3"/>
  <c r="H472" i="3"/>
  <c r="I446" i="3"/>
  <c r="K419" i="3"/>
  <c r="H449" i="3"/>
  <c r="I444" i="3"/>
  <c r="H470" i="3"/>
  <c r="J447" i="3"/>
  <c r="I473" i="3"/>
  <c r="H465" i="3"/>
  <c r="I399" i="3"/>
  <c r="H427" i="3"/>
  <c r="H406" i="3"/>
  <c r="J439" i="3"/>
  <c r="H474" i="3"/>
  <c r="I448" i="3"/>
  <c r="L462" i="3"/>
  <c r="I401" i="3"/>
  <c r="I405" i="3"/>
  <c r="H431" i="3"/>
  <c r="N419" i="3"/>
  <c r="I445" i="3"/>
  <c r="H471" i="3"/>
  <c r="J187" i="3" l="1"/>
  <c r="I167" i="3"/>
  <c r="I339" i="3"/>
  <c r="Q16" i="3"/>
  <c r="R16" i="3" s="1"/>
  <c r="P16" i="3"/>
  <c r="P27" i="3"/>
  <c r="P161" i="3"/>
  <c r="Q12" i="3"/>
  <c r="R12" i="3" s="1"/>
  <c r="P12" i="3"/>
  <c r="Q14" i="3"/>
  <c r="R14" i="3" s="1"/>
  <c r="P14" i="3"/>
  <c r="Q8" i="3"/>
  <c r="R8" i="3" s="1"/>
  <c r="P8" i="3"/>
  <c r="J400" i="3"/>
  <c r="Q9" i="3"/>
  <c r="R9" i="3" s="1"/>
  <c r="P9" i="3"/>
  <c r="Q11" i="3"/>
  <c r="R11" i="3" s="1"/>
  <c r="P11" i="3"/>
  <c r="Q17" i="3"/>
  <c r="R17" i="3" s="1"/>
  <c r="P17" i="3"/>
  <c r="Q15" i="3"/>
  <c r="R15" i="3" s="1"/>
  <c r="P15" i="3"/>
  <c r="Q10" i="3"/>
  <c r="R10" i="3" s="1"/>
  <c r="P10" i="3"/>
  <c r="K313" i="3"/>
  <c r="E28" i="4"/>
  <c r="J98" i="3"/>
  <c r="H341" i="3"/>
  <c r="H346" i="3" s="1"/>
  <c r="J267" i="3"/>
  <c r="K267" i="3" s="1"/>
  <c r="J257" i="3"/>
  <c r="I212" i="3"/>
  <c r="H204" i="3"/>
  <c r="M27" i="3"/>
  <c r="L161" i="3"/>
  <c r="R161" i="3"/>
  <c r="O161" i="3"/>
  <c r="O27" i="3"/>
  <c r="J27" i="3"/>
  <c r="L27" i="3"/>
  <c r="J161" i="3"/>
  <c r="K161" i="3"/>
  <c r="M161" i="3"/>
  <c r="I27" i="3"/>
  <c r="R27" i="3"/>
  <c r="I160" i="3"/>
  <c r="R160" i="3"/>
  <c r="R30" i="3" s="1"/>
  <c r="J160" i="3"/>
  <c r="K160" i="3"/>
  <c r="K30" i="3" s="1"/>
  <c r="H160" i="3"/>
  <c r="H161" i="3" s="1"/>
  <c r="L160" i="3"/>
  <c r="L30" i="3" s="1"/>
  <c r="M160" i="3"/>
  <c r="M30" i="3" s="1"/>
  <c r="O160" i="3"/>
  <c r="O30" i="3" s="1"/>
  <c r="Q160" i="3"/>
  <c r="Q30" i="3" s="1"/>
  <c r="N160" i="3"/>
  <c r="N30" i="3" s="1"/>
  <c r="I161" i="3"/>
  <c r="K28" i="3"/>
  <c r="I26" i="4" s="1"/>
  <c r="H171" i="3"/>
  <c r="H41" i="3" s="1"/>
  <c r="F38" i="4" s="1"/>
  <c r="H118" i="3"/>
  <c r="O118" i="3"/>
  <c r="J118" i="3"/>
  <c r="Q118" i="3"/>
  <c r="J127" i="3"/>
  <c r="I127" i="3"/>
  <c r="N118" i="3"/>
  <c r="R118" i="3"/>
  <c r="I118" i="3"/>
  <c r="H27" i="3"/>
  <c r="K359" i="3"/>
  <c r="L359" i="3" s="1"/>
  <c r="I385" i="3"/>
  <c r="K118" i="3"/>
  <c r="R28" i="3"/>
  <c r="P26" i="4" s="1"/>
  <c r="N161" i="3"/>
  <c r="J87" i="3"/>
  <c r="J62" i="3"/>
  <c r="Q161" i="3"/>
  <c r="H29" i="3"/>
  <c r="F27" i="4" s="1"/>
  <c r="E27" i="4" s="1"/>
  <c r="M118" i="3"/>
  <c r="H75" i="3"/>
  <c r="R83" i="3"/>
  <c r="R75" i="3"/>
  <c r="M83" i="3"/>
  <c r="M75" i="3"/>
  <c r="I83" i="3"/>
  <c r="I75" i="3"/>
  <c r="K83" i="3"/>
  <c r="K75" i="3"/>
  <c r="N83" i="3"/>
  <c r="N75" i="3"/>
  <c r="Q83" i="3"/>
  <c r="Q75" i="3"/>
  <c r="J83" i="3"/>
  <c r="J75" i="3"/>
  <c r="L83" i="3"/>
  <c r="L75" i="3"/>
  <c r="O83" i="3"/>
  <c r="O75" i="3"/>
  <c r="I294" i="3"/>
  <c r="H126" i="3"/>
  <c r="H131" i="3" s="1"/>
  <c r="J468" i="3"/>
  <c r="I468" i="3"/>
  <c r="I209" i="3"/>
  <c r="J139" i="3"/>
  <c r="J165" i="3" s="1"/>
  <c r="K101" i="3"/>
  <c r="K127" i="3" s="1"/>
  <c r="K356" i="3"/>
  <c r="L356" i="3" s="1"/>
  <c r="I254" i="3"/>
  <c r="K61" i="3"/>
  <c r="J443" i="3"/>
  <c r="K443" i="3" s="1"/>
  <c r="H475" i="3"/>
  <c r="I430" i="3"/>
  <c r="H432" i="3"/>
  <c r="J402" i="3"/>
  <c r="I428" i="3"/>
  <c r="I423" i="3"/>
  <c r="J397" i="3"/>
  <c r="I380" i="3"/>
  <c r="J354" i="3"/>
  <c r="H389" i="3"/>
  <c r="I382" i="3"/>
  <c r="H35" i="3"/>
  <c r="F33" i="4" s="1"/>
  <c r="I338" i="3"/>
  <c r="J312" i="3"/>
  <c r="I341" i="3"/>
  <c r="J315" i="3"/>
  <c r="I302" i="3"/>
  <c r="J276" i="3"/>
  <c r="J250" i="3"/>
  <c r="J254" i="3"/>
  <c r="K228" i="3"/>
  <c r="J182" i="3"/>
  <c r="J189" i="3"/>
  <c r="J215" i="3" s="1"/>
  <c r="I191" i="3"/>
  <c r="H217" i="3"/>
  <c r="I168" i="3"/>
  <c r="J168" i="3"/>
  <c r="I172" i="3"/>
  <c r="J146" i="3"/>
  <c r="J172" i="3" s="1"/>
  <c r="J124" i="3"/>
  <c r="K98" i="3"/>
  <c r="J99" i="3"/>
  <c r="J125" i="3" s="1"/>
  <c r="H88" i="3"/>
  <c r="I427" i="3"/>
  <c r="I406" i="3"/>
  <c r="J401" i="3"/>
  <c r="I251" i="3"/>
  <c r="J274" i="3"/>
  <c r="I300" i="3"/>
  <c r="I422" i="3"/>
  <c r="J396" i="3"/>
  <c r="I252" i="3"/>
  <c r="K257" i="3"/>
  <c r="L231" i="3"/>
  <c r="I210" i="3"/>
  <c r="J184" i="3"/>
  <c r="I164" i="3"/>
  <c r="J138" i="3"/>
  <c r="H37" i="3"/>
  <c r="F35" i="4" s="1"/>
  <c r="H34" i="3"/>
  <c r="F32" i="4" s="1"/>
  <c r="J140" i="3"/>
  <c r="I166" i="3"/>
  <c r="I466" i="3"/>
  <c r="J440" i="3"/>
  <c r="K403" i="3"/>
  <c r="J429" i="3"/>
  <c r="I336" i="3"/>
  <c r="J310" i="3"/>
  <c r="K339" i="3"/>
  <c r="L313" i="3"/>
  <c r="J444" i="3"/>
  <c r="I470" i="3"/>
  <c r="I449" i="3"/>
  <c r="I379" i="3"/>
  <c r="J353" i="3"/>
  <c r="I299" i="3"/>
  <c r="J273" i="3"/>
  <c r="J145" i="3"/>
  <c r="I171" i="3"/>
  <c r="J144" i="3"/>
  <c r="I170" i="3"/>
  <c r="I129" i="3"/>
  <c r="J103" i="3"/>
  <c r="I424" i="3"/>
  <c r="J398" i="3"/>
  <c r="J448" i="3"/>
  <c r="I474" i="3"/>
  <c r="I425" i="3"/>
  <c r="J399" i="3"/>
  <c r="I342" i="3"/>
  <c r="J316" i="3"/>
  <c r="I320" i="3"/>
  <c r="J212" i="3"/>
  <c r="K186" i="3"/>
  <c r="K141" i="3"/>
  <c r="J167" i="3"/>
  <c r="I130" i="3"/>
  <c r="J104" i="3"/>
  <c r="I277" i="3"/>
  <c r="J272" i="3"/>
  <c r="I298" i="3"/>
  <c r="I169" i="3"/>
  <c r="I148" i="3"/>
  <c r="J143" i="3"/>
  <c r="H40" i="3"/>
  <c r="F37" i="4" s="1"/>
  <c r="I345" i="3"/>
  <c r="J319" i="3"/>
  <c r="J445" i="3"/>
  <c r="I471" i="3"/>
  <c r="J430" i="3"/>
  <c r="K404" i="3"/>
  <c r="J360" i="3"/>
  <c r="I386" i="3"/>
  <c r="J275" i="3"/>
  <c r="I301" i="3"/>
  <c r="J181" i="3"/>
  <c r="I207" i="3"/>
  <c r="K173" i="3"/>
  <c r="L147" i="3"/>
  <c r="H303" i="3"/>
  <c r="L142" i="3"/>
  <c r="K168" i="3"/>
  <c r="I49" i="3"/>
  <c r="I92" i="3" s="1"/>
  <c r="I135" i="3" s="1"/>
  <c r="I178" i="3" s="1"/>
  <c r="I221" i="3" s="1"/>
  <c r="I264" i="3" s="1"/>
  <c r="I307" i="3" s="1"/>
  <c r="I350" i="3" s="1"/>
  <c r="I393" i="3" s="1"/>
  <c r="I436" i="3" s="1"/>
  <c r="J5" i="3"/>
  <c r="I123" i="3"/>
  <c r="J97" i="3"/>
  <c r="J426" i="3"/>
  <c r="K400" i="3"/>
  <c r="J441" i="3"/>
  <c r="I467" i="3"/>
  <c r="I387" i="3"/>
  <c r="J361" i="3"/>
  <c r="J388" i="3"/>
  <c r="K362" i="3"/>
  <c r="L357" i="3"/>
  <c r="K383" i="3"/>
  <c r="J297" i="3"/>
  <c r="K271" i="3"/>
  <c r="I340" i="3"/>
  <c r="J314" i="3"/>
  <c r="J190" i="3"/>
  <c r="I216" i="3"/>
  <c r="I337" i="3"/>
  <c r="J311" i="3"/>
  <c r="H38" i="3"/>
  <c r="K188" i="3"/>
  <c r="J214" i="3"/>
  <c r="H42" i="3"/>
  <c r="F39" i="4" s="1"/>
  <c r="H36" i="3"/>
  <c r="F34" i="4" s="1"/>
  <c r="I126" i="3"/>
  <c r="I105" i="3"/>
  <c r="J100" i="3"/>
  <c r="L442" i="3"/>
  <c r="K468" i="3"/>
  <c r="I472" i="3"/>
  <c r="J446" i="3"/>
  <c r="J344" i="3"/>
  <c r="K318" i="3"/>
  <c r="J213" i="3"/>
  <c r="K187" i="3"/>
  <c r="J294" i="3"/>
  <c r="K268" i="3"/>
  <c r="I211" i="3"/>
  <c r="J185" i="3"/>
  <c r="J230" i="3"/>
  <c r="I256" i="3"/>
  <c r="I128" i="3"/>
  <c r="J102" i="3"/>
  <c r="J405" i="3"/>
  <c r="I431" i="3"/>
  <c r="J465" i="3"/>
  <c r="K439" i="3"/>
  <c r="J473" i="3"/>
  <c r="K447" i="3"/>
  <c r="I363" i="3"/>
  <c r="I384" i="3"/>
  <c r="J358" i="3"/>
  <c r="I381" i="3"/>
  <c r="J355" i="3"/>
  <c r="J317" i="3"/>
  <c r="I343" i="3"/>
  <c r="I296" i="3"/>
  <c r="J270" i="3"/>
  <c r="I259" i="3"/>
  <c r="J233" i="3"/>
  <c r="J269" i="3"/>
  <c r="I295" i="3"/>
  <c r="J232" i="3"/>
  <c r="I258" i="3"/>
  <c r="J209" i="3"/>
  <c r="K183" i="3"/>
  <c r="I253" i="3"/>
  <c r="I122" i="3"/>
  <c r="J96" i="3"/>
  <c r="I121" i="3"/>
  <c r="J95" i="3"/>
  <c r="I217" i="3" l="1"/>
  <c r="K385" i="3"/>
  <c r="E26" i="4"/>
  <c r="J293" i="3"/>
  <c r="H173" i="3"/>
  <c r="H43" i="3" s="1"/>
  <c r="H30" i="3"/>
  <c r="J30" i="3"/>
  <c r="J173" i="3"/>
  <c r="I173" i="3"/>
  <c r="I174" i="3" s="1"/>
  <c r="I30" i="3"/>
  <c r="K139" i="3"/>
  <c r="K165" i="3" s="1"/>
  <c r="K382" i="3"/>
  <c r="L61" i="3"/>
  <c r="M61" i="3" s="1"/>
  <c r="K87" i="3"/>
  <c r="K62" i="3"/>
  <c r="K224" i="3"/>
  <c r="K250" i="3" s="1"/>
  <c r="L101" i="3"/>
  <c r="L127" i="3" s="1"/>
  <c r="J469" i="3"/>
  <c r="J428" i="3"/>
  <c r="K402" i="3"/>
  <c r="J423" i="3"/>
  <c r="K397" i="3"/>
  <c r="I389" i="3"/>
  <c r="J380" i="3"/>
  <c r="K354" i="3"/>
  <c r="K315" i="3"/>
  <c r="J341" i="3"/>
  <c r="J338" i="3"/>
  <c r="K312" i="3"/>
  <c r="I303" i="3"/>
  <c r="J302" i="3"/>
  <c r="K276" i="3"/>
  <c r="L228" i="3"/>
  <c r="K254" i="3"/>
  <c r="K182" i="3"/>
  <c r="J208" i="3"/>
  <c r="K189" i="3"/>
  <c r="K215" i="3" s="1"/>
  <c r="I37" i="3"/>
  <c r="G35" i="4" s="1"/>
  <c r="I40" i="3"/>
  <c r="G37" i="4" s="1"/>
  <c r="I38" i="3"/>
  <c r="K146" i="3"/>
  <c r="K172" i="3" s="1"/>
  <c r="K99" i="3"/>
  <c r="K125" i="3" s="1"/>
  <c r="I36" i="3"/>
  <c r="G34" i="4" s="1"/>
  <c r="I35" i="3"/>
  <c r="G33" i="4" s="1"/>
  <c r="K124" i="3"/>
  <c r="L98" i="3"/>
  <c r="K227" i="3"/>
  <c r="J253" i="3"/>
  <c r="K269" i="3"/>
  <c r="J295" i="3"/>
  <c r="K465" i="3"/>
  <c r="L439" i="3"/>
  <c r="K441" i="3"/>
  <c r="J467" i="3"/>
  <c r="K275" i="3"/>
  <c r="J301" i="3"/>
  <c r="K445" i="3"/>
  <c r="J471" i="3"/>
  <c r="I42" i="3"/>
  <c r="G39" i="4" s="1"/>
  <c r="J170" i="3"/>
  <c r="K144" i="3"/>
  <c r="J466" i="3"/>
  <c r="K440" i="3"/>
  <c r="J300" i="3"/>
  <c r="K274" i="3"/>
  <c r="J121" i="3"/>
  <c r="K95" i="3"/>
  <c r="K233" i="3"/>
  <c r="J259" i="3"/>
  <c r="L382" i="3"/>
  <c r="M356" i="3"/>
  <c r="K311" i="3"/>
  <c r="J337" i="3"/>
  <c r="L400" i="3"/>
  <c r="K426" i="3"/>
  <c r="I41" i="3"/>
  <c r="G38" i="4" s="1"/>
  <c r="J148" i="3"/>
  <c r="J169" i="3"/>
  <c r="K143" i="3"/>
  <c r="J130" i="3"/>
  <c r="K104" i="3"/>
  <c r="M231" i="3"/>
  <c r="L257" i="3"/>
  <c r="K225" i="3"/>
  <c r="J251" i="3"/>
  <c r="L385" i="3"/>
  <c r="M359" i="3"/>
  <c r="M357" i="3"/>
  <c r="L383" i="3"/>
  <c r="K360" i="3"/>
  <c r="J386" i="3"/>
  <c r="J122" i="3"/>
  <c r="K96" i="3"/>
  <c r="K209" i="3"/>
  <c r="L183" i="3"/>
  <c r="J296" i="3"/>
  <c r="K270" i="3"/>
  <c r="J363" i="3"/>
  <c r="J384" i="3"/>
  <c r="K358" i="3"/>
  <c r="K405" i="3"/>
  <c r="J431" i="3"/>
  <c r="K388" i="3"/>
  <c r="L362" i="3"/>
  <c r="K430" i="3"/>
  <c r="L404" i="3"/>
  <c r="K293" i="3"/>
  <c r="L267" i="3"/>
  <c r="K353" i="3"/>
  <c r="J379" i="3"/>
  <c r="K469" i="3"/>
  <c r="L443" i="3"/>
  <c r="I88" i="3"/>
  <c r="J252" i="3"/>
  <c r="K226" i="3"/>
  <c r="L339" i="3"/>
  <c r="M313" i="3"/>
  <c r="K213" i="3"/>
  <c r="L187" i="3"/>
  <c r="J472" i="3"/>
  <c r="K446" i="3"/>
  <c r="J126" i="3"/>
  <c r="J105" i="3"/>
  <c r="K100" i="3"/>
  <c r="J216" i="3"/>
  <c r="J217" i="3" s="1"/>
  <c r="K190" i="3"/>
  <c r="K97" i="3"/>
  <c r="J123" i="3"/>
  <c r="K167" i="3"/>
  <c r="L141" i="3"/>
  <c r="J336" i="3"/>
  <c r="K310" i="3"/>
  <c r="K294" i="3"/>
  <c r="L268" i="3"/>
  <c r="K145" i="3"/>
  <c r="J171" i="3"/>
  <c r="I34" i="3"/>
  <c r="G32" i="4" s="1"/>
  <c r="K230" i="3"/>
  <c r="J256" i="3"/>
  <c r="J340" i="3"/>
  <c r="K314" i="3"/>
  <c r="K361" i="3"/>
  <c r="J387" i="3"/>
  <c r="M142" i="3"/>
  <c r="L168" i="3"/>
  <c r="J345" i="3"/>
  <c r="K319" i="3"/>
  <c r="K212" i="3"/>
  <c r="L186" i="3"/>
  <c r="J342" i="3"/>
  <c r="K316" i="3"/>
  <c r="J320" i="3"/>
  <c r="J424" i="3"/>
  <c r="K398" i="3"/>
  <c r="J166" i="3"/>
  <c r="K140" i="3"/>
  <c r="J164" i="3"/>
  <c r="K138" i="3"/>
  <c r="J422" i="3"/>
  <c r="K396" i="3"/>
  <c r="J427" i="3"/>
  <c r="J406" i="3"/>
  <c r="K401" i="3"/>
  <c r="K232" i="3"/>
  <c r="J258" i="3"/>
  <c r="J343" i="3"/>
  <c r="K317" i="3"/>
  <c r="K473" i="3"/>
  <c r="L447" i="3"/>
  <c r="K185" i="3"/>
  <c r="J211" i="3"/>
  <c r="K344" i="3"/>
  <c r="L318" i="3"/>
  <c r="I131" i="3"/>
  <c r="L188" i="3"/>
  <c r="K214" i="3"/>
  <c r="J207" i="3"/>
  <c r="K181" i="3"/>
  <c r="I346" i="3"/>
  <c r="J299" i="3"/>
  <c r="K273" i="3"/>
  <c r="I475" i="3"/>
  <c r="K448" i="3"/>
  <c r="J474" i="3"/>
  <c r="J381" i="3"/>
  <c r="K355" i="3"/>
  <c r="J128" i="3"/>
  <c r="K102" i="3"/>
  <c r="M442" i="3"/>
  <c r="L468" i="3"/>
  <c r="L271" i="3"/>
  <c r="K297" i="3"/>
  <c r="J49" i="3"/>
  <c r="J92" i="3" s="1"/>
  <c r="J135" i="3" s="1"/>
  <c r="J178" i="3" s="1"/>
  <c r="J221" i="3" s="1"/>
  <c r="J264" i="3" s="1"/>
  <c r="J307" i="3" s="1"/>
  <c r="J350" i="3" s="1"/>
  <c r="J393" i="3" s="1"/>
  <c r="J436" i="3" s="1"/>
  <c r="K5" i="3"/>
  <c r="L173" i="3"/>
  <c r="M147" i="3"/>
  <c r="K272" i="3"/>
  <c r="J277" i="3"/>
  <c r="J298" i="3"/>
  <c r="J191" i="3"/>
  <c r="J425" i="3"/>
  <c r="K399" i="3"/>
  <c r="J129" i="3"/>
  <c r="K103" i="3"/>
  <c r="K444" i="3"/>
  <c r="J470" i="3"/>
  <c r="J449" i="3"/>
  <c r="L403" i="3"/>
  <c r="K429" i="3"/>
  <c r="K184" i="3"/>
  <c r="J210" i="3"/>
  <c r="I432" i="3"/>
  <c r="I43" i="3" l="1"/>
  <c r="L224" i="3"/>
  <c r="M101" i="3"/>
  <c r="L139" i="3"/>
  <c r="H174" i="3"/>
  <c r="M87" i="3"/>
  <c r="M62" i="3"/>
  <c r="L99" i="3"/>
  <c r="L125" i="3" s="1"/>
  <c r="L87" i="3"/>
  <c r="L62" i="3"/>
  <c r="L189" i="3"/>
  <c r="L215" i="3" s="1"/>
  <c r="J432" i="3"/>
  <c r="J38" i="3"/>
  <c r="J37" i="3"/>
  <c r="H35" i="4" s="1"/>
  <c r="L397" i="3"/>
  <c r="K423" i="3"/>
  <c r="K428" i="3"/>
  <c r="L402" i="3"/>
  <c r="K380" i="3"/>
  <c r="L354" i="3"/>
  <c r="J389" i="3"/>
  <c r="J346" i="3"/>
  <c r="L312" i="3"/>
  <c r="K338" i="3"/>
  <c r="L315" i="3"/>
  <c r="K341" i="3"/>
  <c r="K302" i="3"/>
  <c r="L276" i="3"/>
  <c r="M228" i="3"/>
  <c r="L254" i="3"/>
  <c r="L182" i="3"/>
  <c r="K208" i="3"/>
  <c r="J42" i="3"/>
  <c r="H39" i="4" s="1"/>
  <c r="L146" i="3"/>
  <c r="L172" i="3" s="1"/>
  <c r="L124" i="3"/>
  <c r="M98" i="3"/>
  <c r="K129" i="3"/>
  <c r="L103" i="3"/>
  <c r="M173" i="3"/>
  <c r="N147" i="3"/>
  <c r="K128" i="3"/>
  <c r="L102" i="3"/>
  <c r="L473" i="3"/>
  <c r="M447" i="3"/>
  <c r="J43" i="3"/>
  <c r="L138" i="3"/>
  <c r="K164" i="3"/>
  <c r="J41" i="3"/>
  <c r="H38" i="4" s="1"/>
  <c r="K123" i="3"/>
  <c r="L97" i="3"/>
  <c r="L213" i="3"/>
  <c r="M187" i="3"/>
  <c r="L250" i="3"/>
  <c r="M224" i="3"/>
  <c r="K431" i="3"/>
  <c r="L405" i="3"/>
  <c r="K122" i="3"/>
  <c r="L96" i="3"/>
  <c r="J36" i="3"/>
  <c r="H34" i="4" s="1"/>
  <c r="K425" i="3"/>
  <c r="L399" i="3"/>
  <c r="M127" i="3"/>
  <c r="N101" i="3"/>
  <c r="L273" i="3"/>
  <c r="K299" i="3"/>
  <c r="M186" i="3"/>
  <c r="L212" i="3"/>
  <c r="L230" i="3"/>
  <c r="K256" i="3"/>
  <c r="K216" i="3"/>
  <c r="K217" i="3" s="1"/>
  <c r="L190" i="3"/>
  <c r="L430" i="3"/>
  <c r="M404" i="3"/>
  <c r="K363" i="3"/>
  <c r="L358" i="3"/>
  <c r="K384" i="3"/>
  <c r="K251" i="3"/>
  <c r="L225" i="3"/>
  <c r="K148" i="3"/>
  <c r="L143" i="3"/>
  <c r="K169" i="3"/>
  <c r="K170" i="3"/>
  <c r="L144" i="3"/>
  <c r="K301" i="3"/>
  <c r="L275" i="3"/>
  <c r="K210" i="3"/>
  <c r="L184" i="3"/>
  <c r="M188" i="3"/>
  <c r="L214" i="3"/>
  <c r="L140" i="3"/>
  <c r="K166" i="3"/>
  <c r="J174" i="3"/>
  <c r="L426" i="3"/>
  <c r="M400" i="3"/>
  <c r="L465" i="3"/>
  <c r="M439" i="3"/>
  <c r="K427" i="3"/>
  <c r="L401" i="3"/>
  <c r="K406" i="3"/>
  <c r="K191" i="3"/>
  <c r="N142" i="3"/>
  <c r="M168" i="3"/>
  <c r="L100" i="3"/>
  <c r="K126" i="3"/>
  <c r="K105" i="3"/>
  <c r="M339" i="3"/>
  <c r="N313" i="3"/>
  <c r="M443" i="3"/>
  <c r="L469" i="3"/>
  <c r="L388" i="3"/>
  <c r="M362" i="3"/>
  <c r="L360" i="3"/>
  <c r="K386" i="3"/>
  <c r="N231" i="3"/>
  <c r="M257" i="3"/>
  <c r="L233" i="3"/>
  <c r="K259" i="3"/>
  <c r="K467" i="3"/>
  <c r="L441" i="3"/>
  <c r="L429" i="3"/>
  <c r="M403" i="3"/>
  <c r="M318" i="3"/>
  <c r="L344" i="3"/>
  <c r="K424" i="3"/>
  <c r="L398" i="3"/>
  <c r="K296" i="3"/>
  <c r="L270" i="3"/>
  <c r="L311" i="3"/>
  <c r="K337" i="3"/>
  <c r="K466" i="3"/>
  <c r="L440" i="3"/>
  <c r="K49" i="3"/>
  <c r="K92" i="3" s="1"/>
  <c r="K135" i="3" s="1"/>
  <c r="K178" i="3" s="1"/>
  <c r="K221" i="3" s="1"/>
  <c r="K264" i="3" s="1"/>
  <c r="K307" i="3" s="1"/>
  <c r="K350" i="3" s="1"/>
  <c r="K393" i="3" s="1"/>
  <c r="K436" i="3" s="1"/>
  <c r="L5" i="3"/>
  <c r="K343" i="3"/>
  <c r="L317" i="3"/>
  <c r="M141" i="3"/>
  <c r="L167" i="3"/>
  <c r="J303" i="3"/>
  <c r="L297" i="3"/>
  <c r="M271" i="3"/>
  <c r="L448" i="3"/>
  <c r="K474" i="3"/>
  <c r="K258" i="3"/>
  <c r="L232" i="3"/>
  <c r="L361" i="3"/>
  <c r="K387" i="3"/>
  <c r="K336" i="3"/>
  <c r="L310" i="3"/>
  <c r="J131" i="3"/>
  <c r="L165" i="3"/>
  <c r="M139" i="3"/>
  <c r="M383" i="3"/>
  <c r="N357" i="3"/>
  <c r="N61" i="3"/>
  <c r="J40" i="3"/>
  <c r="H37" i="4" s="1"/>
  <c r="J35" i="3"/>
  <c r="H33" i="4" s="1"/>
  <c r="L269" i="3"/>
  <c r="K295" i="3"/>
  <c r="J88" i="3"/>
  <c r="K300" i="3"/>
  <c r="L274" i="3"/>
  <c r="J475" i="3"/>
  <c r="K422" i="3"/>
  <c r="L396" i="3"/>
  <c r="K345" i="3"/>
  <c r="L319" i="3"/>
  <c r="L314" i="3"/>
  <c r="K340" i="3"/>
  <c r="L446" i="3"/>
  <c r="K472" i="3"/>
  <c r="K379" i="3"/>
  <c r="L353" i="3"/>
  <c r="L209" i="3"/>
  <c r="M183" i="3"/>
  <c r="M385" i="3"/>
  <c r="N359" i="3"/>
  <c r="M382" i="3"/>
  <c r="N356" i="3"/>
  <c r="K121" i="3"/>
  <c r="L95" i="3"/>
  <c r="K381" i="3"/>
  <c r="L355" i="3"/>
  <c r="L294" i="3"/>
  <c r="M268" i="3"/>
  <c r="K470" i="3"/>
  <c r="L444" i="3"/>
  <c r="K449" i="3"/>
  <c r="K277" i="3"/>
  <c r="L272" i="3"/>
  <c r="K298" i="3"/>
  <c r="N442" i="3"/>
  <c r="M468" i="3"/>
  <c r="K207" i="3"/>
  <c r="L181" i="3"/>
  <c r="K211" i="3"/>
  <c r="L185" i="3"/>
  <c r="J34" i="3"/>
  <c r="H32" i="4" s="1"/>
  <c r="K342" i="3"/>
  <c r="L316" i="3"/>
  <c r="K320" i="3"/>
  <c r="L145" i="3"/>
  <c r="K171" i="3"/>
  <c r="K252" i="3"/>
  <c r="L226" i="3"/>
  <c r="L293" i="3"/>
  <c r="M267" i="3"/>
  <c r="K130" i="3"/>
  <c r="L104" i="3"/>
  <c r="L445" i="3"/>
  <c r="K471" i="3"/>
  <c r="L227" i="3"/>
  <c r="K253" i="3"/>
  <c r="M99" i="3" l="1"/>
  <c r="N99" i="3" s="1"/>
  <c r="M189" i="3"/>
  <c r="N87" i="3"/>
  <c r="N62" i="3"/>
  <c r="L191" i="3"/>
  <c r="K475" i="3"/>
  <c r="L428" i="3"/>
  <c r="M402" i="3"/>
  <c r="L423" i="3"/>
  <c r="M397" i="3"/>
  <c r="L380" i="3"/>
  <c r="M354" i="3"/>
  <c r="K38" i="3"/>
  <c r="L341" i="3"/>
  <c r="M315" i="3"/>
  <c r="M312" i="3"/>
  <c r="L338" i="3"/>
  <c r="L302" i="3"/>
  <c r="M276" i="3"/>
  <c r="K37" i="3"/>
  <c r="I35" i="4" s="1"/>
  <c r="M254" i="3"/>
  <c r="N228" i="3"/>
  <c r="M182" i="3"/>
  <c r="L208" i="3"/>
  <c r="M146" i="3"/>
  <c r="M172" i="3" s="1"/>
  <c r="M124" i="3"/>
  <c r="N98" i="3"/>
  <c r="L207" i="3"/>
  <c r="M181" i="3"/>
  <c r="M95" i="3"/>
  <c r="L121" i="3"/>
  <c r="L337" i="3"/>
  <c r="M311" i="3"/>
  <c r="N362" i="3"/>
  <c r="M388" i="3"/>
  <c r="L105" i="3"/>
  <c r="L126" i="3"/>
  <c r="M100" i="3"/>
  <c r="M140" i="3"/>
  <c r="L166" i="3"/>
  <c r="K389" i="3"/>
  <c r="L300" i="3"/>
  <c r="M274" i="3"/>
  <c r="M361" i="3"/>
  <c r="L387" i="3"/>
  <c r="M426" i="3"/>
  <c r="N400" i="3"/>
  <c r="K36" i="3"/>
  <c r="I34" i="4" s="1"/>
  <c r="L363" i="3"/>
  <c r="M358" i="3"/>
  <c r="L384" i="3"/>
  <c r="K43" i="3"/>
  <c r="L431" i="3"/>
  <c r="M405" i="3"/>
  <c r="L130" i="3"/>
  <c r="M104" i="3"/>
  <c r="M294" i="3"/>
  <c r="N268" i="3"/>
  <c r="O356" i="3"/>
  <c r="N382" i="3"/>
  <c r="L422" i="3"/>
  <c r="M396" i="3"/>
  <c r="K40" i="3"/>
  <c r="I37" i="4" s="1"/>
  <c r="N168" i="3"/>
  <c r="O142" i="3"/>
  <c r="P142" i="3" s="1"/>
  <c r="P168" i="3" s="1"/>
  <c r="M214" i="3"/>
  <c r="N188" i="3"/>
  <c r="M125" i="3"/>
  <c r="L128" i="3"/>
  <c r="M102" i="3"/>
  <c r="M353" i="3"/>
  <c r="L379" i="3"/>
  <c r="L424" i="3"/>
  <c r="M398" i="3"/>
  <c r="L425" i="3"/>
  <c r="M399" i="3"/>
  <c r="L342" i="3"/>
  <c r="M316" i="3"/>
  <c r="L320" i="3"/>
  <c r="N468" i="3"/>
  <c r="O442" i="3"/>
  <c r="M446" i="3"/>
  <c r="L472" i="3"/>
  <c r="L466" i="3"/>
  <c r="M440" i="3"/>
  <c r="M344" i="3"/>
  <c r="N318" i="3"/>
  <c r="M233" i="3"/>
  <c r="L259" i="3"/>
  <c r="N443" i="3"/>
  <c r="M469" i="3"/>
  <c r="M184" i="3"/>
  <c r="L210" i="3"/>
  <c r="K174" i="3"/>
  <c r="N404" i="3"/>
  <c r="M430" i="3"/>
  <c r="K41" i="3"/>
  <c r="I38" i="4" s="1"/>
  <c r="K88" i="3"/>
  <c r="M250" i="3"/>
  <c r="N224" i="3"/>
  <c r="L470" i="3"/>
  <c r="L449" i="3"/>
  <c r="M444" i="3"/>
  <c r="L345" i="3"/>
  <c r="M319" i="3"/>
  <c r="M297" i="3"/>
  <c r="N271" i="3"/>
  <c r="M441" i="3"/>
  <c r="L467" i="3"/>
  <c r="K346" i="3"/>
  <c r="K303" i="3"/>
  <c r="O359" i="3"/>
  <c r="N385" i="3"/>
  <c r="O61" i="3"/>
  <c r="P61" i="3" s="1"/>
  <c r="L258" i="3"/>
  <c r="M232" i="3"/>
  <c r="M167" i="3"/>
  <c r="N141" i="3"/>
  <c r="M270" i="3"/>
  <c r="L296" i="3"/>
  <c r="N339" i="3"/>
  <c r="O313" i="3"/>
  <c r="P313" i="3" s="1"/>
  <c r="P339" i="3" s="1"/>
  <c r="L148" i="3"/>
  <c r="M143" i="3"/>
  <c r="L169" i="3"/>
  <c r="O147" i="3"/>
  <c r="P147" i="3" s="1"/>
  <c r="P173" i="3" s="1"/>
  <c r="N173" i="3"/>
  <c r="N189" i="3"/>
  <c r="M215" i="3"/>
  <c r="M293" i="3"/>
  <c r="N267" i="3"/>
  <c r="M445" i="3"/>
  <c r="L471" i="3"/>
  <c r="L298" i="3"/>
  <c r="L277" i="3"/>
  <c r="M272" i="3"/>
  <c r="L381" i="3"/>
  <c r="M355" i="3"/>
  <c r="K34" i="3"/>
  <c r="I32" i="4" s="1"/>
  <c r="O357" i="3"/>
  <c r="N383" i="3"/>
  <c r="L343" i="3"/>
  <c r="M317" i="3"/>
  <c r="O231" i="3"/>
  <c r="P231" i="3" s="1"/>
  <c r="P257" i="3" s="1"/>
  <c r="N257" i="3"/>
  <c r="L406" i="3"/>
  <c r="L427" i="3"/>
  <c r="M401" i="3"/>
  <c r="M275" i="3"/>
  <c r="L301" i="3"/>
  <c r="L216" i="3"/>
  <c r="L217" i="3" s="1"/>
  <c r="M190" i="3"/>
  <c r="M230" i="3"/>
  <c r="L256" i="3"/>
  <c r="M273" i="3"/>
  <c r="L299" i="3"/>
  <c r="N187" i="3"/>
  <c r="M213" i="3"/>
  <c r="M227" i="3"/>
  <c r="L253" i="3"/>
  <c r="L252" i="3"/>
  <c r="M226" i="3"/>
  <c r="M185" i="3"/>
  <c r="L211" i="3"/>
  <c r="N183" i="3"/>
  <c r="M209" i="3"/>
  <c r="L295" i="3"/>
  <c r="M269" i="3"/>
  <c r="M310" i="3"/>
  <c r="L336" i="3"/>
  <c r="K35" i="3"/>
  <c r="I33" i="4" s="1"/>
  <c r="M429" i="3"/>
  <c r="N403" i="3"/>
  <c r="K432" i="3"/>
  <c r="L251" i="3"/>
  <c r="M225" i="3"/>
  <c r="O101" i="3"/>
  <c r="P101" i="3" s="1"/>
  <c r="P127" i="3" s="1"/>
  <c r="N127" i="3"/>
  <c r="L164" i="3"/>
  <c r="M138" i="3"/>
  <c r="M103" i="3"/>
  <c r="L129" i="3"/>
  <c r="M473" i="3"/>
  <c r="N447" i="3"/>
  <c r="L171" i="3"/>
  <c r="M145" i="3"/>
  <c r="L340" i="3"/>
  <c r="M314" i="3"/>
  <c r="M165" i="3"/>
  <c r="N139" i="3"/>
  <c r="M448" i="3"/>
  <c r="L474" i="3"/>
  <c r="L49" i="3"/>
  <c r="L92" i="3" s="1"/>
  <c r="L135" i="3" s="1"/>
  <c r="L178" i="3" s="1"/>
  <c r="L221" i="3" s="1"/>
  <c r="L264" i="3" s="1"/>
  <c r="L307" i="3" s="1"/>
  <c r="L350" i="3" s="1"/>
  <c r="L393" i="3" s="1"/>
  <c r="L436" i="3" s="1"/>
  <c r="M5" i="3"/>
  <c r="L386" i="3"/>
  <c r="M360" i="3"/>
  <c r="K131" i="3"/>
  <c r="M465" i="3"/>
  <c r="N439" i="3"/>
  <c r="L170" i="3"/>
  <c r="M144" i="3"/>
  <c r="M212" i="3"/>
  <c r="N186" i="3"/>
  <c r="L122" i="3"/>
  <c r="M96" i="3"/>
  <c r="L123" i="3"/>
  <c r="M97" i="3"/>
  <c r="K42" i="3"/>
  <c r="I39" i="4" s="1"/>
  <c r="P87" i="3" l="1"/>
  <c r="P62" i="3"/>
  <c r="O62" i="3"/>
  <c r="O87" i="3"/>
  <c r="L38" i="3"/>
  <c r="L432" i="3"/>
  <c r="M423" i="3"/>
  <c r="N397" i="3"/>
  <c r="M428" i="3"/>
  <c r="N402" i="3"/>
  <c r="N354" i="3"/>
  <c r="M380" i="3"/>
  <c r="L346" i="3"/>
  <c r="N312" i="3"/>
  <c r="M338" i="3"/>
  <c r="M341" i="3"/>
  <c r="N315" i="3"/>
  <c r="L37" i="3"/>
  <c r="J35" i="4" s="1"/>
  <c r="N276" i="3"/>
  <c r="M302" i="3"/>
  <c r="O228" i="3"/>
  <c r="P228" i="3" s="1"/>
  <c r="P254" i="3" s="1"/>
  <c r="N254" i="3"/>
  <c r="M208" i="3"/>
  <c r="N182" i="3"/>
  <c r="L42" i="3"/>
  <c r="J39" i="4" s="1"/>
  <c r="N146" i="3"/>
  <c r="N172" i="3" s="1"/>
  <c r="O98" i="3"/>
  <c r="P98" i="3" s="1"/>
  <c r="P124" i="3" s="1"/>
  <c r="N124" i="3"/>
  <c r="O439" i="3"/>
  <c r="N465" i="3"/>
  <c r="M474" i="3"/>
  <c r="N448" i="3"/>
  <c r="M171" i="3"/>
  <c r="N145" i="3"/>
  <c r="Q359" i="3"/>
  <c r="O385" i="3"/>
  <c r="M379" i="3"/>
  <c r="N353" i="3"/>
  <c r="L41" i="3"/>
  <c r="J38" i="4" s="1"/>
  <c r="O268" i="3"/>
  <c r="P268" i="3" s="1"/>
  <c r="P294" i="3" s="1"/>
  <c r="N294" i="3"/>
  <c r="N426" i="3"/>
  <c r="O400" i="3"/>
  <c r="M300" i="3"/>
  <c r="N274" i="3"/>
  <c r="O447" i="3"/>
  <c r="N473" i="3"/>
  <c r="M216" i="3"/>
  <c r="M217" i="3" s="1"/>
  <c r="N190" i="3"/>
  <c r="N191" i="3" s="1"/>
  <c r="M130" i="3"/>
  <c r="N104" i="3"/>
  <c r="M122" i="3"/>
  <c r="N96" i="3"/>
  <c r="N165" i="3"/>
  <c r="O139" i="3"/>
  <c r="P139" i="3" s="1"/>
  <c r="P165" i="3" s="1"/>
  <c r="N429" i="3"/>
  <c r="O403" i="3"/>
  <c r="N227" i="3"/>
  <c r="M253" i="3"/>
  <c r="N230" i="3"/>
  <c r="M256" i="3"/>
  <c r="M406" i="3"/>
  <c r="M427" i="3"/>
  <c r="N401" i="3"/>
  <c r="L35" i="3"/>
  <c r="J33" i="4" s="1"/>
  <c r="N272" i="3"/>
  <c r="M298" i="3"/>
  <c r="M277" i="3"/>
  <c r="O189" i="3"/>
  <c r="P189" i="3" s="1"/>
  <c r="P215" i="3" s="1"/>
  <c r="N215" i="3"/>
  <c r="Q61" i="3"/>
  <c r="M449" i="3"/>
  <c r="M470" i="3"/>
  <c r="N444" i="3"/>
  <c r="O443" i="3"/>
  <c r="N469" i="3"/>
  <c r="M342" i="3"/>
  <c r="N316" i="3"/>
  <c r="M320" i="3"/>
  <c r="M128" i="3"/>
  <c r="N102" i="3"/>
  <c r="O362" i="3"/>
  <c r="N388" i="3"/>
  <c r="M343" i="3"/>
  <c r="N317" i="3"/>
  <c r="N270" i="3"/>
  <c r="M296" i="3"/>
  <c r="M337" i="3"/>
  <c r="N311" i="3"/>
  <c r="O186" i="3"/>
  <c r="P186" i="3" s="1"/>
  <c r="P212" i="3" s="1"/>
  <c r="N212" i="3"/>
  <c r="M386" i="3"/>
  <c r="N360" i="3"/>
  <c r="M340" i="3"/>
  <c r="N314" i="3"/>
  <c r="O127" i="3"/>
  <c r="Q101" i="3"/>
  <c r="N209" i="3"/>
  <c r="O183" i="3"/>
  <c r="P183" i="3" s="1"/>
  <c r="P209" i="3" s="1"/>
  <c r="L303" i="3"/>
  <c r="Q147" i="3"/>
  <c r="O173" i="3"/>
  <c r="O141" i="3"/>
  <c r="P141" i="3" s="1"/>
  <c r="P167" i="3" s="1"/>
  <c r="N167" i="3"/>
  <c r="L475" i="3"/>
  <c r="N233" i="3"/>
  <c r="M259" i="3"/>
  <c r="M425" i="3"/>
  <c r="N399" i="3"/>
  <c r="N125" i="3"/>
  <c r="O99" i="3"/>
  <c r="P99" i="3" s="1"/>
  <c r="P125" i="3" s="1"/>
  <c r="L36" i="3"/>
  <c r="J34" i="4" s="1"/>
  <c r="L40" i="3"/>
  <c r="J37" i="4" s="1"/>
  <c r="L174" i="3"/>
  <c r="L34" i="3"/>
  <c r="J32" i="4" s="1"/>
  <c r="M467" i="3"/>
  <c r="N441" i="3"/>
  <c r="O404" i="3"/>
  <c r="N430" i="3"/>
  <c r="N344" i="3"/>
  <c r="O318" i="3"/>
  <c r="P318" i="3" s="1"/>
  <c r="P344" i="3" s="1"/>
  <c r="N214" i="3"/>
  <c r="O188" i="3"/>
  <c r="P188" i="3" s="1"/>
  <c r="P214" i="3" s="1"/>
  <c r="M422" i="3"/>
  <c r="N396" i="3"/>
  <c r="L389" i="3"/>
  <c r="N140" i="3"/>
  <c r="M166" i="3"/>
  <c r="M191" i="3"/>
  <c r="M49" i="3"/>
  <c r="M92" i="3" s="1"/>
  <c r="M135" i="3" s="1"/>
  <c r="M178" i="3" s="1"/>
  <c r="M221" i="3" s="1"/>
  <c r="M264" i="3" s="1"/>
  <c r="M307" i="3" s="1"/>
  <c r="M350" i="3" s="1"/>
  <c r="M393" i="3" s="1"/>
  <c r="M436" i="3" s="1"/>
  <c r="N5" i="3"/>
  <c r="N103" i="3"/>
  <c r="M129" i="3"/>
  <c r="M251" i="3"/>
  <c r="N225" i="3"/>
  <c r="M336" i="3"/>
  <c r="N310" i="3"/>
  <c r="M211" i="3"/>
  <c r="N185" i="3"/>
  <c r="N213" i="3"/>
  <c r="O187" i="3"/>
  <c r="P187" i="3" s="1"/>
  <c r="M301" i="3"/>
  <c r="N275" i="3"/>
  <c r="Q231" i="3"/>
  <c r="O257" i="3"/>
  <c r="O383" i="3"/>
  <c r="Q357" i="3"/>
  <c r="M471" i="3"/>
  <c r="N445" i="3"/>
  <c r="M148" i="3"/>
  <c r="N143" i="3"/>
  <c r="M169" i="3"/>
  <c r="M258" i="3"/>
  <c r="N232" i="3"/>
  <c r="N297" i="3"/>
  <c r="O271" i="3"/>
  <c r="P271" i="3" s="1"/>
  <c r="P297" i="3" s="1"/>
  <c r="N446" i="3"/>
  <c r="M472" i="3"/>
  <c r="N398" i="3"/>
  <c r="M424" i="3"/>
  <c r="L43" i="3"/>
  <c r="N358" i="3"/>
  <c r="M384" i="3"/>
  <c r="M363" i="3"/>
  <c r="M126" i="3"/>
  <c r="M105" i="3"/>
  <c r="N100" i="3"/>
  <c r="M121" i="3"/>
  <c r="N95" i="3"/>
  <c r="N138" i="3"/>
  <c r="M164" i="3"/>
  <c r="N269" i="3"/>
  <c r="M295" i="3"/>
  <c r="M252" i="3"/>
  <c r="N226" i="3"/>
  <c r="N293" i="3"/>
  <c r="O267" i="3"/>
  <c r="P267" i="3" s="1"/>
  <c r="P293" i="3" s="1"/>
  <c r="N250" i="3"/>
  <c r="O224" i="3"/>
  <c r="P224" i="3" s="1"/>
  <c r="P250" i="3" s="1"/>
  <c r="M466" i="3"/>
  <c r="N440" i="3"/>
  <c r="Q442" i="3"/>
  <c r="O468" i="3"/>
  <c r="Q142" i="3"/>
  <c r="O168" i="3"/>
  <c r="M431" i="3"/>
  <c r="N405" i="3"/>
  <c r="L131" i="3"/>
  <c r="M207" i="3"/>
  <c r="N181" i="3"/>
  <c r="N144" i="3"/>
  <c r="M170" i="3"/>
  <c r="M123" i="3"/>
  <c r="N97" i="3"/>
  <c r="N273" i="3"/>
  <c r="M299" i="3"/>
  <c r="M381" i="3"/>
  <c r="N355" i="3"/>
  <c r="O339" i="3"/>
  <c r="Q313" i="3"/>
  <c r="M345" i="3"/>
  <c r="N319" i="3"/>
  <c r="M210" i="3"/>
  <c r="N184" i="3"/>
  <c r="L88" i="3"/>
  <c r="Q356" i="3"/>
  <c r="O382" i="3"/>
  <c r="N361" i="3"/>
  <c r="M387" i="3"/>
  <c r="P213" i="3" l="1"/>
  <c r="P88" i="3"/>
  <c r="Q87" i="3"/>
  <c r="Q62" i="3"/>
  <c r="M37" i="3"/>
  <c r="K35" i="4" s="1"/>
  <c r="N428" i="3"/>
  <c r="O402" i="3"/>
  <c r="N423" i="3"/>
  <c r="O397" i="3"/>
  <c r="O354" i="3"/>
  <c r="N380" i="3"/>
  <c r="M38" i="3"/>
  <c r="N341" i="3"/>
  <c r="O315" i="3"/>
  <c r="P315" i="3" s="1"/>
  <c r="O312" i="3"/>
  <c r="P312" i="3" s="1"/>
  <c r="P338" i="3" s="1"/>
  <c r="N338" i="3"/>
  <c r="N302" i="3"/>
  <c r="O276" i="3"/>
  <c r="P276" i="3" s="1"/>
  <c r="P302" i="3" s="1"/>
  <c r="O254" i="3"/>
  <c r="Q228" i="3"/>
  <c r="O182" i="3"/>
  <c r="P182" i="3" s="1"/>
  <c r="P208" i="3" s="1"/>
  <c r="N208" i="3"/>
  <c r="O146" i="3"/>
  <c r="M131" i="3"/>
  <c r="M41" i="3"/>
  <c r="K38" i="4" s="1"/>
  <c r="O124" i="3"/>
  <c r="Q98" i="3"/>
  <c r="N123" i="3"/>
  <c r="O97" i="3"/>
  <c r="P97" i="3" s="1"/>
  <c r="P123" i="3" s="1"/>
  <c r="Q468" i="3"/>
  <c r="R442" i="3"/>
  <c r="R357" i="3"/>
  <c r="Q383" i="3"/>
  <c r="N211" i="3"/>
  <c r="O185" i="3"/>
  <c r="P185" i="3" s="1"/>
  <c r="P211" i="3" s="1"/>
  <c r="O140" i="3"/>
  <c r="P140" i="3" s="1"/>
  <c r="P166" i="3" s="1"/>
  <c r="N166" i="3"/>
  <c r="R61" i="3"/>
  <c r="M432" i="3"/>
  <c r="O165" i="3"/>
  <c r="Q139" i="3"/>
  <c r="R313" i="3"/>
  <c r="Q339" i="3"/>
  <c r="N431" i="3"/>
  <c r="O405" i="3"/>
  <c r="N121" i="3"/>
  <c r="O95" i="3"/>
  <c r="P95" i="3" s="1"/>
  <c r="P121" i="3" s="1"/>
  <c r="R356" i="3"/>
  <c r="Q382" i="3"/>
  <c r="N466" i="3"/>
  <c r="O440" i="3"/>
  <c r="N258" i="3"/>
  <c r="O232" i="3"/>
  <c r="P232" i="3" s="1"/>
  <c r="P258" i="3" s="1"/>
  <c r="O344" i="3"/>
  <c r="Q318" i="3"/>
  <c r="O125" i="3"/>
  <c r="Q99" i="3"/>
  <c r="M34" i="3"/>
  <c r="K32" i="4" s="1"/>
  <c r="Q183" i="3"/>
  <c r="O209" i="3"/>
  <c r="O270" i="3"/>
  <c r="P270" i="3" s="1"/>
  <c r="P296" i="3" s="1"/>
  <c r="N296" i="3"/>
  <c r="Q447" i="3"/>
  <c r="O473" i="3"/>
  <c r="N379" i="3"/>
  <c r="O353" i="3"/>
  <c r="O310" i="3"/>
  <c r="P310" i="3" s="1"/>
  <c r="P336" i="3" s="1"/>
  <c r="N336" i="3"/>
  <c r="N122" i="3"/>
  <c r="O96" i="3"/>
  <c r="P96" i="3" s="1"/>
  <c r="P122" i="3" s="1"/>
  <c r="N171" i="3"/>
  <c r="O145" i="3"/>
  <c r="P145" i="3" s="1"/>
  <c r="P171" i="3" s="1"/>
  <c r="O144" i="3"/>
  <c r="P144" i="3" s="1"/>
  <c r="P170" i="3" s="1"/>
  <c r="N170" i="3"/>
  <c r="Q168" i="3"/>
  <c r="R142" i="3"/>
  <c r="Q224" i="3"/>
  <c r="O250" i="3"/>
  <c r="M174" i="3"/>
  <c r="R231" i="3"/>
  <c r="Q257" i="3"/>
  <c r="N425" i="3"/>
  <c r="O399" i="3"/>
  <c r="Q141" i="3"/>
  <c r="O167" i="3"/>
  <c r="Q127" i="3"/>
  <c r="R101" i="3"/>
  <c r="O212" i="3"/>
  <c r="Q186" i="3"/>
  <c r="N128" i="3"/>
  <c r="O102" i="3"/>
  <c r="P102" i="3" s="1"/>
  <c r="P128" i="3" s="1"/>
  <c r="Q443" i="3"/>
  <c r="O469" i="3"/>
  <c r="O230" i="3"/>
  <c r="P230" i="3" s="1"/>
  <c r="N256" i="3"/>
  <c r="Q189" i="3"/>
  <c r="O215" i="3"/>
  <c r="N210" i="3"/>
  <c r="O184" i="3"/>
  <c r="P184" i="3" s="1"/>
  <c r="P210" i="3" s="1"/>
  <c r="P37" i="3" s="1"/>
  <c r="N35" i="4" s="1"/>
  <c r="M43" i="3"/>
  <c r="O398" i="3"/>
  <c r="N424" i="3"/>
  <c r="O143" i="3"/>
  <c r="P143" i="3" s="1"/>
  <c r="N169" i="3"/>
  <c r="N148" i="3"/>
  <c r="N301" i="3"/>
  <c r="O275" i="3"/>
  <c r="P275" i="3" s="1"/>
  <c r="P301" i="3" s="1"/>
  <c r="N251" i="3"/>
  <c r="O225" i="3"/>
  <c r="P225" i="3" s="1"/>
  <c r="P251" i="3" s="1"/>
  <c r="Q404" i="3"/>
  <c r="O430" i="3"/>
  <c r="O311" i="3"/>
  <c r="P311" i="3" s="1"/>
  <c r="P337" i="3" s="1"/>
  <c r="N337" i="3"/>
  <c r="N449" i="3"/>
  <c r="O444" i="3"/>
  <c r="N470" i="3"/>
  <c r="M303" i="3"/>
  <c r="N130" i="3"/>
  <c r="O104" i="3"/>
  <c r="P104" i="3" s="1"/>
  <c r="P130" i="3" s="1"/>
  <c r="P43" i="3" s="1"/>
  <c r="O426" i="3"/>
  <c r="Q400" i="3"/>
  <c r="N474" i="3"/>
  <c r="O448" i="3"/>
  <c r="N381" i="3"/>
  <c r="O355" i="3"/>
  <c r="N252" i="3"/>
  <c r="O226" i="3"/>
  <c r="P226" i="3" s="1"/>
  <c r="P252" i="3" s="1"/>
  <c r="N49" i="3"/>
  <c r="N92" i="3" s="1"/>
  <c r="N135" i="3" s="1"/>
  <c r="N178" i="3" s="1"/>
  <c r="N221" i="3" s="1"/>
  <c r="N264" i="3" s="1"/>
  <c r="N307" i="3" s="1"/>
  <c r="N350" i="3" s="1"/>
  <c r="N393" i="3" s="1"/>
  <c r="N436" i="3" s="1"/>
  <c r="O5" i="3"/>
  <c r="O274" i="3"/>
  <c r="P274" i="3" s="1"/>
  <c r="N300" i="3"/>
  <c r="N207" i="3"/>
  <c r="O181" i="3"/>
  <c r="P181" i="3" s="1"/>
  <c r="P207" i="3" s="1"/>
  <c r="N295" i="3"/>
  <c r="O269" i="3"/>
  <c r="P269" i="3" s="1"/>
  <c r="P295" i="3" s="1"/>
  <c r="N422" i="3"/>
  <c r="O396" i="3"/>
  <c r="R147" i="3"/>
  <c r="Q173" i="3"/>
  <c r="N340" i="3"/>
  <c r="O314" i="3"/>
  <c r="P314" i="3" s="1"/>
  <c r="P340" i="3" s="1"/>
  <c r="Q362" i="3"/>
  <c r="O388" i="3"/>
  <c r="M475" i="3"/>
  <c r="N298" i="3"/>
  <c r="O272" i="3"/>
  <c r="P272" i="3" s="1"/>
  <c r="P298" i="3" s="1"/>
  <c r="N277" i="3"/>
  <c r="O227" i="3"/>
  <c r="P227" i="3" s="1"/>
  <c r="P253" i="3" s="1"/>
  <c r="N253" i="3"/>
  <c r="M389" i="3"/>
  <c r="O446" i="3"/>
  <c r="N472" i="3"/>
  <c r="N471" i="3"/>
  <c r="O445" i="3"/>
  <c r="Q187" i="3"/>
  <c r="O213" i="3"/>
  <c r="M42" i="3"/>
  <c r="K39" i="4" s="1"/>
  <c r="M40" i="3"/>
  <c r="K37" i="4" s="1"/>
  <c r="N259" i="3"/>
  <c r="O233" i="3"/>
  <c r="P233" i="3" s="1"/>
  <c r="P259" i="3" s="1"/>
  <c r="M36" i="3"/>
  <c r="K34" i="4" s="1"/>
  <c r="N342" i="3"/>
  <c r="O316" i="3"/>
  <c r="P316" i="3" s="1"/>
  <c r="P342" i="3" s="1"/>
  <c r="N320" i="3"/>
  <c r="O429" i="3"/>
  <c r="Q403" i="3"/>
  <c r="O190" i="3"/>
  <c r="P190" i="3" s="1"/>
  <c r="P216" i="3" s="1"/>
  <c r="N216" i="3"/>
  <c r="N217" i="3" s="1"/>
  <c r="R359" i="3"/>
  <c r="Q385" i="3"/>
  <c r="N126" i="3"/>
  <c r="N105" i="3"/>
  <c r="O100" i="3"/>
  <c r="P100" i="3" s="1"/>
  <c r="N343" i="3"/>
  <c r="O317" i="3"/>
  <c r="P317" i="3" s="1"/>
  <c r="P343" i="3" s="1"/>
  <c r="M35" i="3"/>
  <c r="K33" i="4" s="1"/>
  <c r="N345" i="3"/>
  <c r="O319" i="3"/>
  <c r="P319" i="3" s="1"/>
  <c r="P345" i="3" s="1"/>
  <c r="M88" i="3"/>
  <c r="N387" i="3"/>
  <c r="O361" i="3"/>
  <c r="N299" i="3"/>
  <c r="O273" i="3"/>
  <c r="P273" i="3" s="1"/>
  <c r="P299" i="3" s="1"/>
  <c r="O293" i="3"/>
  <c r="Q267" i="3"/>
  <c r="N164" i="3"/>
  <c r="O138" i="3"/>
  <c r="P138" i="3" s="1"/>
  <c r="P164" i="3" s="1"/>
  <c r="O358" i="3"/>
  <c r="N384" i="3"/>
  <c r="N363" i="3"/>
  <c r="Q271" i="3"/>
  <c r="O297" i="3"/>
  <c r="N129" i="3"/>
  <c r="O103" i="3"/>
  <c r="P103" i="3" s="1"/>
  <c r="P129" i="3" s="1"/>
  <c r="O214" i="3"/>
  <c r="Q188" i="3"/>
  <c r="O441" i="3"/>
  <c r="N467" i="3"/>
  <c r="N386" i="3"/>
  <c r="O360" i="3"/>
  <c r="M346" i="3"/>
  <c r="N406" i="3"/>
  <c r="O401" i="3"/>
  <c r="N427" i="3"/>
  <c r="O294" i="3"/>
  <c r="Q268" i="3"/>
  <c r="O465" i="3"/>
  <c r="Q439" i="3"/>
  <c r="P38" i="3" l="1"/>
  <c r="P217" i="3"/>
  <c r="P36" i="3"/>
  <c r="N34" i="4" s="1"/>
  <c r="P34" i="3"/>
  <c r="N32" i="4" s="1"/>
  <c r="P320" i="3"/>
  <c r="P341" i="3"/>
  <c r="P346" i="3" s="1"/>
  <c r="P126" i="3"/>
  <c r="P131" i="3" s="1"/>
  <c r="P105" i="3"/>
  <c r="P5" i="3"/>
  <c r="O49" i="3"/>
  <c r="O92" i="3" s="1"/>
  <c r="O135" i="3" s="1"/>
  <c r="O178" i="3" s="1"/>
  <c r="O221" i="3" s="1"/>
  <c r="O264" i="3" s="1"/>
  <c r="O307" i="3" s="1"/>
  <c r="O350" i="3" s="1"/>
  <c r="O393" i="3" s="1"/>
  <c r="O436" i="3" s="1"/>
  <c r="P40" i="3"/>
  <c r="N37" i="4" s="1"/>
  <c r="P191" i="3"/>
  <c r="O172" i="3"/>
  <c r="P146" i="3"/>
  <c r="P172" i="3" s="1"/>
  <c r="P42" i="3" s="1"/>
  <c r="N39" i="4" s="1"/>
  <c r="P256" i="3"/>
  <c r="P148" i="3"/>
  <c r="P169" i="3"/>
  <c r="P174" i="3" s="1"/>
  <c r="P35" i="3"/>
  <c r="N33" i="4" s="1"/>
  <c r="P277" i="3"/>
  <c r="P300" i="3"/>
  <c r="R87" i="3"/>
  <c r="R62" i="3"/>
  <c r="N475" i="3"/>
  <c r="Q397" i="3"/>
  <c r="O423" i="3"/>
  <c r="N432" i="3"/>
  <c r="O428" i="3"/>
  <c r="Q402" i="3"/>
  <c r="Q354" i="3"/>
  <c r="O380" i="3"/>
  <c r="N38" i="3"/>
  <c r="O338" i="3"/>
  <c r="Q312" i="3"/>
  <c r="O341" i="3"/>
  <c r="Q315" i="3"/>
  <c r="O302" i="3"/>
  <c r="Q276" i="3"/>
  <c r="N37" i="3"/>
  <c r="L35" i="4" s="1"/>
  <c r="Q254" i="3"/>
  <c r="R228" i="3"/>
  <c r="O208" i="3"/>
  <c r="Q182" i="3"/>
  <c r="Q146" i="3"/>
  <c r="Q172" i="3" s="1"/>
  <c r="N34" i="3"/>
  <c r="L32" i="4" s="1"/>
  <c r="N131" i="3"/>
  <c r="Q124" i="3"/>
  <c r="R98" i="3"/>
  <c r="O342" i="3"/>
  <c r="Q316" i="3"/>
  <c r="O320" i="3"/>
  <c r="O422" i="3"/>
  <c r="Q396" i="3"/>
  <c r="N88" i="3"/>
  <c r="O256" i="3"/>
  <c r="Q230" i="3"/>
  <c r="R127" i="3"/>
  <c r="N35" i="3"/>
  <c r="L33" i="4" s="1"/>
  <c r="Q344" i="3"/>
  <c r="R318" i="3"/>
  <c r="O466" i="3"/>
  <c r="Q440" i="3"/>
  <c r="R271" i="3"/>
  <c r="Q297" i="3"/>
  <c r="Q273" i="3"/>
  <c r="O299" i="3"/>
  <c r="N346" i="3"/>
  <c r="R362" i="3"/>
  <c r="Q388" i="3"/>
  <c r="N43" i="3"/>
  <c r="O449" i="3"/>
  <c r="Q444" i="3"/>
  <c r="O470" i="3"/>
  <c r="O301" i="3"/>
  <c r="Q275" i="3"/>
  <c r="Q96" i="3"/>
  <c r="O122" i="3"/>
  <c r="O379" i="3"/>
  <c r="Q353" i="3"/>
  <c r="R339" i="3"/>
  <c r="O343" i="3"/>
  <c r="Q317" i="3"/>
  <c r="R443" i="3"/>
  <c r="Q469" i="3"/>
  <c r="Q250" i="3"/>
  <c r="R224" i="3"/>
  <c r="O296" i="3"/>
  <c r="Q270" i="3"/>
  <c r="R383" i="3"/>
  <c r="Q294" i="3"/>
  <c r="R268" i="3"/>
  <c r="N36" i="3"/>
  <c r="L34" i="4" s="1"/>
  <c r="Q441" i="3"/>
  <c r="O467" i="3"/>
  <c r="N389" i="3"/>
  <c r="O387" i="3"/>
  <c r="Q361" i="3"/>
  <c r="Q213" i="3"/>
  <c r="R187" i="3"/>
  <c r="O253" i="3"/>
  <c r="Q227" i="3"/>
  <c r="N40" i="3"/>
  <c r="L37" i="4" s="1"/>
  <c r="Q181" i="3"/>
  <c r="O207" i="3"/>
  <c r="Q426" i="3"/>
  <c r="R400" i="3"/>
  <c r="O210" i="3"/>
  <c r="Q184" i="3"/>
  <c r="O128" i="3"/>
  <c r="Q102" i="3"/>
  <c r="R141" i="3"/>
  <c r="Q167" i="3"/>
  <c r="R168" i="3"/>
  <c r="R382" i="3"/>
  <c r="R385" i="3"/>
  <c r="O386" i="3"/>
  <c r="Q360" i="3"/>
  <c r="R188" i="3"/>
  <c r="Q214" i="3"/>
  <c r="O384" i="3"/>
  <c r="Q358" i="3"/>
  <c r="O363" i="3"/>
  <c r="O126" i="3"/>
  <c r="Q100" i="3"/>
  <c r="O105" i="3"/>
  <c r="Q190" i="3"/>
  <c r="Q191" i="3" s="1"/>
  <c r="O216" i="3"/>
  <c r="O217" i="3" s="1"/>
  <c r="O471" i="3"/>
  <c r="Q445" i="3"/>
  <c r="O295" i="3"/>
  <c r="Q269" i="3"/>
  <c r="O381" i="3"/>
  <c r="Q355" i="3"/>
  <c r="O337" i="3"/>
  <c r="Q311" i="3"/>
  <c r="N174" i="3"/>
  <c r="O425" i="3"/>
  <c r="Q399" i="3"/>
  <c r="Q310" i="3"/>
  <c r="O336" i="3"/>
  <c r="R447" i="3"/>
  <c r="Q473" i="3"/>
  <c r="Q209" i="3"/>
  <c r="R183" i="3"/>
  <c r="Q232" i="3"/>
  <c r="O258" i="3"/>
  <c r="O121" i="3"/>
  <c r="Q95" i="3"/>
  <c r="Q140" i="3"/>
  <c r="O166" i="3"/>
  <c r="R468" i="3"/>
  <c r="O164" i="3"/>
  <c r="Q138" i="3"/>
  <c r="Q429" i="3"/>
  <c r="R403" i="3"/>
  <c r="O298" i="3"/>
  <c r="O277" i="3"/>
  <c r="Q272" i="3"/>
  <c r="R173" i="3"/>
  <c r="O130" i="3"/>
  <c r="Q104" i="3"/>
  <c r="Q143" i="3"/>
  <c r="O169" i="3"/>
  <c r="O148" i="3"/>
  <c r="Q212" i="3"/>
  <c r="R186" i="3"/>
  <c r="Q401" i="3"/>
  <c r="O427" i="3"/>
  <c r="O406" i="3"/>
  <c r="O129" i="3"/>
  <c r="Q103" i="3"/>
  <c r="O259" i="3"/>
  <c r="Q233" i="3"/>
  <c r="N303" i="3"/>
  <c r="Q274" i="3"/>
  <c r="O300" i="3"/>
  <c r="O474" i="3"/>
  <c r="Q448" i="3"/>
  <c r="Q430" i="3"/>
  <c r="R404" i="3"/>
  <c r="Q215" i="3"/>
  <c r="R189" i="3"/>
  <c r="O191" i="3"/>
  <c r="Q144" i="3"/>
  <c r="O170" i="3"/>
  <c r="Q125" i="3"/>
  <c r="R99" i="3"/>
  <c r="O431" i="3"/>
  <c r="Q405" i="3"/>
  <c r="O123" i="3"/>
  <c r="Q97" i="3"/>
  <c r="O340" i="3"/>
  <c r="Q314" i="3"/>
  <c r="O252" i="3"/>
  <c r="Q226" i="3"/>
  <c r="Q165" i="3"/>
  <c r="R139" i="3"/>
  <c r="R439" i="3"/>
  <c r="Q465" i="3"/>
  <c r="N42" i="3"/>
  <c r="L39" i="4" s="1"/>
  <c r="Q293" i="3"/>
  <c r="R267" i="3"/>
  <c r="O345" i="3"/>
  <c r="Q319" i="3"/>
  <c r="O472" i="3"/>
  <c r="Q446" i="3"/>
  <c r="O251" i="3"/>
  <c r="Q225" i="3"/>
  <c r="O424" i="3"/>
  <c r="Q398" i="3"/>
  <c r="R257" i="3"/>
  <c r="O171" i="3"/>
  <c r="Q145" i="3"/>
  <c r="N41" i="3"/>
  <c r="L38" i="4" s="1"/>
  <c r="O211" i="3"/>
  <c r="Q185" i="3"/>
  <c r="Q5" i="3" l="1"/>
  <c r="P49" i="3"/>
  <c r="P92" i="3" s="1"/>
  <c r="P135" i="3" s="1"/>
  <c r="P178" i="3" s="1"/>
  <c r="P221" i="3" s="1"/>
  <c r="P264" i="3" s="1"/>
  <c r="P307" i="3" s="1"/>
  <c r="P303" i="3"/>
  <c r="P41" i="3"/>
  <c r="U53" i="3"/>
  <c r="O37" i="3"/>
  <c r="M35" i="4" s="1"/>
  <c r="O131" i="3"/>
  <c r="R402" i="3"/>
  <c r="Q428" i="3"/>
  <c r="O432" i="3"/>
  <c r="Q423" i="3"/>
  <c r="R397" i="3"/>
  <c r="R354" i="3"/>
  <c r="Q380" i="3"/>
  <c r="O38" i="3"/>
  <c r="O346" i="3"/>
  <c r="Q341" i="3"/>
  <c r="R315" i="3"/>
  <c r="R312" i="3"/>
  <c r="Q338" i="3"/>
  <c r="Q302" i="3"/>
  <c r="R276" i="3"/>
  <c r="O35" i="3"/>
  <c r="M33" i="4" s="1"/>
  <c r="R254" i="3"/>
  <c r="R182" i="3"/>
  <c r="Q208" i="3"/>
  <c r="O42" i="3"/>
  <c r="M39" i="4" s="1"/>
  <c r="R146" i="3"/>
  <c r="R172" i="3" s="1"/>
  <c r="R124" i="3"/>
  <c r="R465" i="3"/>
  <c r="Q211" i="3"/>
  <c r="R185" i="3"/>
  <c r="Q166" i="3"/>
  <c r="R140" i="3"/>
  <c r="R473" i="3"/>
  <c r="Q381" i="3"/>
  <c r="R355" i="3"/>
  <c r="R360" i="3"/>
  <c r="Q386" i="3"/>
  <c r="R426" i="3"/>
  <c r="R441" i="3"/>
  <c r="Q467" i="3"/>
  <c r="R250" i="3"/>
  <c r="Q122" i="3"/>
  <c r="R96" i="3"/>
  <c r="O41" i="3"/>
  <c r="M38" i="4" s="1"/>
  <c r="Q123" i="3"/>
  <c r="R97" i="3"/>
  <c r="R430" i="3"/>
  <c r="R212" i="3"/>
  <c r="Q164" i="3"/>
  <c r="R138" i="3"/>
  <c r="Q121" i="3"/>
  <c r="R95" i="3"/>
  <c r="Q126" i="3"/>
  <c r="Q105" i="3"/>
  <c r="R100" i="3"/>
  <c r="O34" i="3"/>
  <c r="M32" i="4" s="1"/>
  <c r="Q342" i="3"/>
  <c r="R316" i="3"/>
  <c r="Q320" i="3"/>
  <c r="Q427" i="3"/>
  <c r="Q406" i="3"/>
  <c r="R401" i="3"/>
  <c r="Q295" i="3"/>
  <c r="R269" i="3"/>
  <c r="R294" i="3"/>
  <c r="R388" i="3"/>
  <c r="R165" i="3"/>
  <c r="Q474" i="3"/>
  <c r="R448" i="3"/>
  <c r="Q277" i="3"/>
  <c r="Q298" i="3"/>
  <c r="R272" i="3"/>
  <c r="Q425" i="3"/>
  <c r="R399" i="3"/>
  <c r="R167" i="3"/>
  <c r="Q207" i="3"/>
  <c r="R181" i="3"/>
  <c r="R469" i="3"/>
  <c r="Q301" i="3"/>
  <c r="R275" i="3"/>
  <c r="O40" i="3"/>
  <c r="M37" i="4" s="1"/>
  <c r="Q424" i="3"/>
  <c r="R398" i="3"/>
  <c r="Q345" i="3"/>
  <c r="R319" i="3"/>
  <c r="R405" i="3"/>
  <c r="Q431" i="3"/>
  <c r="Q129" i="3"/>
  <c r="R103" i="3"/>
  <c r="R232" i="3"/>
  <c r="Q258" i="3"/>
  <c r="R445" i="3"/>
  <c r="Q471" i="3"/>
  <c r="Q384" i="3"/>
  <c r="R358" i="3"/>
  <c r="Q363" i="3"/>
  <c r="O36" i="3"/>
  <c r="M34" i="4" s="1"/>
  <c r="Q128" i="3"/>
  <c r="R102" i="3"/>
  <c r="Q387" i="3"/>
  <c r="R361" i="3"/>
  <c r="Q466" i="3"/>
  <c r="R440" i="3"/>
  <c r="Q259" i="3"/>
  <c r="R233" i="3"/>
  <c r="R310" i="3"/>
  <c r="Q336" i="3"/>
  <c r="Q252" i="3"/>
  <c r="R226" i="3"/>
  <c r="R144" i="3"/>
  <c r="Q170" i="3"/>
  <c r="O174" i="3"/>
  <c r="O303" i="3"/>
  <c r="R209" i="3"/>
  <c r="O389" i="3"/>
  <c r="R227" i="3"/>
  <c r="Q253" i="3"/>
  <c r="O88" i="3"/>
  <c r="Q379" i="3"/>
  <c r="R353" i="3"/>
  <c r="O475" i="3"/>
  <c r="Q299" i="3"/>
  <c r="R273" i="3"/>
  <c r="Q256" i="3"/>
  <c r="R230" i="3"/>
  <c r="Q472" i="3"/>
  <c r="R446" i="3"/>
  <c r="Q251" i="3"/>
  <c r="R225" i="3"/>
  <c r="R293" i="3"/>
  <c r="R274" i="3"/>
  <c r="Q300" i="3"/>
  <c r="Q169" i="3"/>
  <c r="R143" i="3"/>
  <c r="Q148" i="3"/>
  <c r="R429" i="3"/>
  <c r="Q337" i="3"/>
  <c r="R311" i="3"/>
  <c r="R184" i="3"/>
  <c r="Q210" i="3"/>
  <c r="R270" i="3"/>
  <c r="Q296" i="3"/>
  <c r="O43" i="3"/>
  <c r="Q449" i="3"/>
  <c r="R444" i="3"/>
  <c r="Q470" i="3"/>
  <c r="R344" i="3"/>
  <c r="R396" i="3"/>
  <c r="Q422" i="3"/>
  <c r="R145" i="3"/>
  <c r="Q171" i="3"/>
  <c r="Q340" i="3"/>
  <c r="R314" i="3"/>
  <c r="R125" i="3"/>
  <c r="R215" i="3"/>
  <c r="R104" i="3"/>
  <c r="Q130" i="3"/>
  <c r="R190" i="3"/>
  <c r="Q216" i="3"/>
  <c r="Q217" i="3" s="1"/>
  <c r="R214" i="3"/>
  <c r="R213" i="3"/>
  <c r="R317" i="3"/>
  <c r="Q343" i="3"/>
  <c r="R297" i="3"/>
  <c r="R5" i="3" l="1"/>
  <c r="R49" i="3" s="1"/>
  <c r="R92" i="3" s="1"/>
  <c r="Q49" i="3"/>
  <c r="Q92" i="3" s="1"/>
  <c r="Q135" i="3" s="1"/>
  <c r="Q178" i="3" s="1"/>
  <c r="Q221" i="3" s="1"/>
  <c r="Q264" i="3" s="1"/>
  <c r="Q307" i="3" s="1"/>
  <c r="Q350" i="3" s="1"/>
  <c r="Q393" i="3" s="1"/>
  <c r="Q436" i="3" s="1"/>
  <c r="N38" i="4"/>
  <c r="Q38" i="3"/>
  <c r="Q475" i="3"/>
  <c r="R423" i="3"/>
  <c r="R428" i="3"/>
  <c r="R380" i="3"/>
  <c r="Q389" i="3"/>
  <c r="R338" i="3"/>
  <c r="R341" i="3"/>
  <c r="Q37" i="3"/>
  <c r="O35" i="4" s="1"/>
  <c r="R302" i="3"/>
  <c r="R208" i="3"/>
  <c r="Q41" i="3"/>
  <c r="O38" i="4" s="1"/>
  <c r="Q36" i="3"/>
  <c r="O34" i="4" s="1"/>
  <c r="R129" i="3"/>
  <c r="R135" i="3"/>
  <c r="R178" i="3" s="1"/>
  <c r="R221" i="3" s="1"/>
  <c r="R264" i="3" s="1"/>
  <c r="R307" i="3" s="1"/>
  <c r="R350" i="3" s="1"/>
  <c r="R393" i="3" s="1"/>
  <c r="R436" i="3" s="1"/>
  <c r="R337" i="3"/>
  <c r="Q174" i="3"/>
  <c r="R128" i="3"/>
  <c r="R424" i="3"/>
  <c r="R301" i="3"/>
  <c r="Q346" i="3"/>
  <c r="R164" i="3"/>
  <c r="R381" i="3"/>
  <c r="R211" i="3"/>
  <c r="R216" i="3"/>
  <c r="R217" i="3" s="1"/>
  <c r="R379" i="3"/>
  <c r="R470" i="3"/>
  <c r="R449" i="3"/>
  <c r="R251" i="3"/>
  <c r="R253" i="3"/>
  <c r="Q40" i="3"/>
  <c r="O37" i="4" s="1"/>
  <c r="R258" i="3"/>
  <c r="R295" i="3"/>
  <c r="R425" i="3"/>
  <c r="R472" i="3"/>
  <c r="R170" i="3"/>
  <c r="R336" i="3"/>
  <c r="Q88" i="3"/>
  <c r="Q42" i="3"/>
  <c r="O39" i="4" s="1"/>
  <c r="R427" i="3"/>
  <c r="R406" i="3"/>
  <c r="R105" i="3"/>
  <c r="R126" i="3"/>
  <c r="R191" i="3"/>
  <c r="R467" i="3"/>
  <c r="Q34" i="3"/>
  <c r="O32" i="4" s="1"/>
  <c r="R343" i="3"/>
  <c r="R130" i="3"/>
  <c r="R340" i="3"/>
  <c r="R252" i="3"/>
  <c r="R259" i="3"/>
  <c r="R363" i="3"/>
  <c r="R384" i="3"/>
  <c r="R207" i="3"/>
  <c r="R474" i="3"/>
  <c r="R166" i="3"/>
  <c r="R422" i="3"/>
  <c r="R296" i="3"/>
  <c r="R256" i="3"/>
  <c r="Q43" i="3"/>
  <c r="R431" i="3"/>
  <c r="Q432" i="3"/>
  <c r="Q131" i="3"/>
  <c r="R300" i="3"/>
  <c r="R387" i="3"/>
  <c r="R345" i="3"/>
  <c r="R277" i="3"/>
  <c r="R298" i="3"/>
  <c r="R121" i="3"/>
  <c r="R122" i="3"/>
  <c r="R171" i="3"/>
  <c r="R210" i="3"/>
  <c r="R169" i="3"/>
  <c r="R148" i="3"/>
  <c r="R299" i="3"/>
  <c r="Q35" i="3"/>
  <c r="O33" i="4" s="1"/>
  <c r="R466" i="3"/>
  <c r="R471" i="3"/>
  <c r="Q303" i="3"/>
  <c r="R342" i="3"/>
  <c r="R320" i="3"/>
  <c r="R123" i="3"/>
  <c r="R386" i="3"/>
  <c r="R346" i="3" l="1"/>
  <c r="R38" i="3"/>
  <c r="R303" i="3"/>
  <c r="R37" i="3"/>
  <c r="P35" i="4" s="1"/>
  <c r="E35" i="4" s="1"/>
  <c r="R40" i="3"/>
  <c r="P37" i="4" s="1"/>
  <c r="E37" i="4" s="1"/>
  <c r="R35" i="3"/>
  <c r="P33" i="4" s="1"/>
  <c r="E33" i="4" s="1"/>
  <c r="R389" i="3"/>
  <c r="R432" i="3"/>
  <c r="R34" i="3"/>
  <c r="P32" i="4" s="1"/>
  <c r="E32" i="4" s="1"/>
  <c r="R88" i="3"/>
  <c r="R131" i="3"/>
  <c r="R36" i="3"/>
  <c r="P34" i="4" s="1"/>
  <c r="E34" i="4" s="1"/>
  <c r="R475" i="3"/>
  <c r="R43" i="3"/>
  <c r="R174" i="3"/>
  <c r="R41" i="3"/>
  <c r="P38" i="4" s="1"/>
  <c r="E38" i="4" s="1"/>
  <c r="R42" i="3"/>
  <c r="P39" i="4" s="1"/>
  <c r="E39" i="4" s="1"/>
  <c r="K26" i="3" l="1"/>
  <c r="I24" i="4" s="1"/>
  <c r="I29" i="4" s="1"/>
  <c r="R242" i="3"/>
  <c r="R26" i="3" s="1"/>
  <c r="R247" i="3"/>
  <c r="O242" i="3"/>
  <c r="O247" i="3" s="1"/>
  <c r="M242" i="3"/>
  <c r="M26" i="3" s="1"/>
  <c r="M31" i="3" s="1"/>
  <c r="M247" i="3"/>
  <c r="K242" i="3"/>
  <c r="K247" i="3" s="1"/>
  <c r="P242" i="3"/>
  <c r="P26" i="3" s="1"/>
  <c r="P247" i="3"/>
  <c r="N242" i="3"/>
  <c r="N247" i="3" s="1"/>
  <c r="L242" i="3"/>
  <c r="L247" i="3" s="1"/>
  <c r="I242" i="3"/>
  <c r="I26" i="3" s="1"/>
  <c r="Q242" i="3"/>
  <c r="Q26" i="3" s="1"/>
  <c r="Q247" i="3"/>
  <c r="H242" i="3"/>
  <c r="H26" i="3" s="1"/>
  <c r="H247" i="3"/>
  <c r="J242" i="3"/>
  <c r="J247" i="3" s="1"/>
  <c r="G13" i="3"/>
  <c r="G18" i="3" s="1"/>
  <c r="O26" i="3" l="1"/>
  <c r="M24" i="4" s="1"/>
  <c r="M29" i="4" s="1"/>
  <c r="L26" i="3"/>
  <c r="J24" i="4" s="1"/>
  <c r="J29" i="4" s="1"/>
  <c r="N26" i="3"/>
  <c r="L24" i="4" s="1"/>
  <c r="L29" i="4" s="1"/>
  <c r="K24" i="4"/>
  <c r="K29" i="4" s="1"/>
  <c r="P24" i="4"/>
  <c r="P29" i="4" s="1"/>
  <c r="R31" i="3"/>
  <c r="I31" i="3"/>
  <c r="G24" i="4"/>
  <c r="G29" i="4" s="1"/>
  <c r="O24" i="4"/>
  <c r="O29" i="4" s="1"/>
  <c r="Q31" i="3"/>
  <c r="N24" i="4"/>
  <c r="N29" i="4" s="1"/>
  <c r="P31" i="3"/>
  <c r="V8" i="3"/>
  <c r="E12" i="4"/>
  <c r="F12" i="4" s="1"/>
  <c r="H13" i="3"/>
  <c r="H31" i="3"/>
  <c r="F24" i="4"/>
  <c r="J26" i="3"/>
  <c r="O31" i="3"/>
  <c r="I247" i="3"/>
  <c r="N31" i="3"/>
  <c r="G234" i="3"/>
  <c r="K31" i="3"/>
  <c r="L31" i="3"/>
  <c r="H229" i="3"/>
  <c r="F17" i="4" l="1"/>
  <c r="G12" i="4"/>
  <c r="H12" i="4" s="1"/>
  <c r="I12" i="4" s="1"/>
  <c r="J12" i="4" s="1"/>
  <c r="K12" i="4" s="1"/>
  <c r="L12" i="4" s="1"/>
  <c r="M12" i="4" s="1"/>
  <c r="I13" i="3"/>
  <c r="H18" i="3"/>
  <c r="I229" i="3"/>
  <c r="H234" i="3"/>
  <c r="H255" i="3"/>
  <c r="H24" i="4"/>
  <c r="H29" i="4" s="1"/>
  <c r="J31" i="3"/>
  <c r="F29" i="4"/>
  <c r="E24" i="4"/>
  <c r="E29" i="4" l="1"/>
  <c r="D59" i="4" s="1"/>
  <c r="D60" i="4" s="1"/>
  <c r="J229" i="3"/>
  <c r="I234" i="3"/>
  <c r="I255" i="3"/>
  <c r="I18" i="3"/>
  <c r="J13" i="3"/>
  <c r="H260" i="3"/>
  <c r="H39" i="3"/>
  <c r="O12" i="4"/>
  <c r="P12" i="4" s="1"/>
  <c r="N12" i="4"/>
  <c r="G17" i="4"/>
  <c r="H17" i="4" s="1"/>
  <c r="I17" i="4" s="1"/>
  <c r="J17" i="4" s="1"/>
  <c r="K17" i="4" s="1"/>
  <c r="L17" i="4" s="1"/>
  <c r="M17" i="4" s="1"/>
  <c r="O17" i="4" l="1"/>
  <c r="P17" i="4" s="1"/>
  <c r="N17" i="4"/>
  <c r="I260" i="3"/>
  <c r="I39" i="3"/>
  <c r="H44" i="3"/>
  <c r="F36" i="4"/>
  <c r="J18" i="3"/>
  <c r="K13" i="3"/>
  <c r="K229" i="3"/>
  <c r="J255" i="3"/>
  <c r="J234" i="3"/>
  <c r="E17" i="4" l="1"/>
  <c r="J39" i="3"/>
  <c r="J260" i="3"/>
  <c r="K234" i="3"/>
  <c r="K255" i="3"/>
  <c r="L229" i="3"/>
  <c r="L13" i="3"/>
  <c r="K18" i="3"/>
  <c r="F40" i="4"/>
  <c r="G36" i="4"/>
  <c r="G40" i="4" s="1"/>
  <c r="G53" i="4" s="1"/>
  <c r="I44" i="3"/>
  <c r="F53" i="4" l="1"/>
  <c r="M13" i="3"/>
  <c r="L18" i="3"/>
  <c r="L234" i="3"/>
  <c r="L255" i="3"/>
  <c r="M229" i="3"/>
  <c r="K39" i="3"/>
  <c r="K260" i="3"/>
  <c r="J44" i="3"/>
  <c r="H36" i="4"/>
  <c r="H40" i="4" s="1"/>
  <c r="H53" i="4" s="1"/>
  <c r="M18" i="3" l="1"/>
  <c r="N13" i="3"/>
  <c r="I36" i="4"/>
  <c r="I40" i="4" s="1"/>
  <c r="I53" i="4" s="1"/>
  <c r="K44" i="3"/>
  <c r="M255" i="3"/>
  <c r="N229" i="3"/>
  <c r="M234" i="3"/>
  <c r="L39" i="3"/>
  <c r="L260" i="3"/>
  <c r="J36" i="4" l="1"/>
  <c r="L44" i="3"/>
  <c r="O229" i="3"/>
  <c r="N255" i="3"/>
  <c r="N234" i="3"/>
  <c r="M39" i="3"/>
  <c r="M260" i="3"/>
  <c r="O13" i="3"/>
  <c r="N18" i="3"/>
  <c r="M44" i="3" l="1"/>
  <c r="K36" i="4"/>
  <c r="K40" i="4" s="1"/>
  <c r="K53" i="4" s="1"/>
  <c r="Q13" i="3"/>
  <c r="O18" i="3"/>
  <c r="P13" i="3"/>
  <c r="P18" i="3" s="1"/>
  <c r="N39" i="3"/>
  <c r="N260" i="3"/>
  <c r="Q229" i="3"/>
  <c r="O255" i="3"/>
  <c r="O234" i="3"/>
  <c r="P229" i="3"/>
  <c r="J40" i="4"/>
  <c r="O260" i="3" l="1"/>
  <c r="O39" i="3"/>
  <c r="P234" i="3"/>
  <c r="P255" i="3"/>
  <c r="Q234" i="3"/>
  <c r="Q255" i="3"/>
  <c r="R229" i="3"/>
  <c r="N44" i="3"/>
  <c r="L36" i="4"/>
  <c r="R13" i="3"/>
  <c r="R18" i="3" s="1"/>
  <c r="Q18" i="3"/>
  <c r="J53" i="4"/>
  <c r="Q39" i="3" l="1"/>
  <c r="Q260" i="3"/>
  <c r="P39" i="3"/>
  <c r="P260" i="3"/>
  <c r="R234" i="3"/>
  <c r="R255" i="3"/>
  <c r="L40" i="4"/>
  <c r="O44" i="3"/>
  <c r="M36" i="4"/>
  <c r="M40" i="4" s="1"/>
  <c r="M53" i="4" s="1"/>
  <c r="R260" i="3" l="1"/>
  <c r="R39" i="3"/>
  <c r="L53" i="4"/>
  <c r="N36" i="4"/>
  <c r="N40" i="4" s="1"/>
  <c r="N53" i="4" s="1"/>
  <c r="P44" i="3"/>
  <c r="O36" i="4"/>
  <c r="O40" i="4" s="1"/>
  <c r="O53" i="4" s="1"/>
  <c r="Q44" i="3"/>
  <c r="R44" i="3" l="1"/>
  <c r="P36" i="4"/>
  <c r="P40" i="4" l="1"/>
  <c r="E36" i="4"/>
  <c r="P53" i="4" l="1"/>
  <c r="E53" i="4" s="1"/>
  <c r="E40" i="4"/>
</calcChain>
</file>

<file path=xl/sharedStrings.xml><?xml version="1.0" encoding="utf-8"?>
<sst xmlns="http://schemas.openxmlformats.org/spreadsheetml/2006/main" count="1388" uniqueCount="106">
  <si>
    <t>Střední průmyslová škola stavební a Obchodní akademie, Kladno, Cyrila Boudy 2954</t>
  </si>
  <si>
    <t>Legenda</t>
  </si>
  <si>
    <t>Uchazeč vyplní světle modrá pole</t>
  </si>
  <si>
    <t>Pořadí opatření</t>
  </si>
  <si>
    <t>Popis opatření</t>
  </si>
  <si>
    <t>Životnost opatření</t>
  </si>
  <si>
    <t>Roční úspora</t>
  </si>
  <si>
    <t>Úspora nákladů celkem za celé období bez DPH</t>
  </si>
  <si>
    <t>Náklady opatření
(za celé období)</t>
  </si>
  <si>
    <t>Energie celkem</t>
  </si>
  <si>
    <t>z toho:</t>
  </si>
  <si>
    <t>Vody</t>
  </si>
  <si>
    <t>Nákladů celkem (na energii a vodu) bez DPH</t>
  </si>
  <si>
    <t>Ostatních provozních nákladů bez DPH</t>
  </si>
  <si>
    <t>Investiční bez DPH</t>
  </si>
  <si>
    <t>Provozní bez DPH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</si>
  <si>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</si>
  <si>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</si>
  <si>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</si>
  <si>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</si>
  <si>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</si>
  <si>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</si>
  <si>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</si>
  <si>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</si>
  <si>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</si>
  <si>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</si>
  <si>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*Pozn.: Vztaženo k výhřevnosti</t>
  </si>
  <si>
    <t>Střední škola designu a řemesel Kladno, příspěvková organizace</t>
  </si>
  <si>
    <t>Zahrada, poskytovatel sociálních služeb</t>
  </si>
  <si>
    <t>Masarykova obchodní akademie, Rakovník, Pražská 1222 a Střední zemědělská škola, Rakovník, Pražská 1222</t>
  </si>
  <si>
    <t>Rabasova galerie Rakovník, příspěvková organizace</t>
  </si>
  <si>
    <t>Střední škola, Základní škola a Mateřská škola Rakovník, příspěvková organizace</t>
  </si>
  <si>
    <t>Střední průmyslová škola Emila Kolbena Rakovník, příspěvková organizace</t>
  </si>
  <si>
    <t>Úspora nákladů celkem za celé období</t>
  </si>
  <si>
    <t>Nákladů celkem (na energii a vodu)</t>
  </si>
  <si>
    <t>Ostatních provozních nákladů</t>
  </si>
  <si>
    <t>Investiční</t>
  </si>
  <si>
    <t>Provozní</t>
  </si>
  <si>
    <t>Souhrnná tabulka všech objektů</t>
  </si>
  <si>
    <t>Roky poskytnuté záruky:</t>
  </si>
  <si>
    <t>řádek</t>
  </si>
  <si>
    <t>referenční rok</t>
  </si>
  <si>
    <t>Všechny ceny jsou uváděné bez DPH pokud není uvedeno jinak</t>
  </si>
  <si>
    <t>Výchozí referenční spotřeba energie v technických jednotkách a náklady na spotřebu energie v tis. Kč po dobu trvání kontraktu</t>
  </si>
  <si>
    <t>Médium</t>
  </si>
  <si>
    <t>Referenční jednotková cena v Kč bez DPH</t>
  </si>
  <si>
    <t>Referenční jednotková cena v Kč s DPH</t>
  </si>
  <si>
    <t>DPH na médium</t>
  </si>
  <si>
    <t>Položka</t>
  </si>
  <si>
    <t>Jednotka</t>
  </si>
  <si>
    <t>Elektrická energie</t>
  </si>
  <si>
    <t>Elektrická energie (tis. Kč/MWh)</t>
  </si>
  <si>
    <t>Teplo</t>
  </si>
  <si>
    <t>Teplo (tis. Kč/MWh)</t>
  </si>
  <si>
    <t xml:space="preserve">Voda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</si>
  <si>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</si>
  <si>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r>
      <t>Voda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</si>
  <si>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Voda</t>
  </si>
  <si>
    <t>Zemní plyn</t>
  </si>
  <si>
    <t>Zemní plyn (tis. Kč/MWh)</t>
  </si>
  <si>
    <t>Dřevo</t>
  </si>
  <si>
    <t>Dřevo (tis. Kč/MWh)</t>
  </si>
  <si>
    <t>Zaručená úspora energie v technických jednotkách a zaručená úspora nákladů v tis. Kč po dobu trvání kontraktu</t>
  </si>
  <si>
    <t>Zaručená spotřeba energie v technických jednotkách a náklady na spotřebu energie v tis. Kč po dobu trvání kontraktu</t>
  </si>
  <si>
    <r>
      <t>Voda (tis. Kč/m</t>
    </r>
    <r>
      <rPr>
        <vertAlign val="superscript"/>
        <sz val="8"/>
        <color theme="0"/>
        <rFont val="Open Sans"/>
        <family val="2"/>
      </rPr>
      <t>3</t>
    </r>
    <r>
      <rPr>
        <sz val="8"/>
        <color theme="0"/>
        <rFont val="Open Sans"/>
        <family val="2"/>
        <charset val="238"/>
      </rPr>
      <t>)</t>
    </r>
  </si>
  <si>
    <t>Voda (Kč/m3)</t>
  </si>
  <si>
    <t>Elektrická energie (tis. Kč/MWh)*</t>
  </si>
  <si>
    <t>*Jednotková cena byla upravena na základě vývoje na trhu</t>
  </si>
  <si>
    <t>Zaručená spotřeba energie v technických jednotkách a náklady na spotřebu energie a ostatní provozní náklady v tis. Kč po dobu trvání kontraktu</t>
  </si>
  <si>
    <t>Výše nákladů a úspor</t>
  </si>
  <si>
    <t>A - Výchozí referenční spotřeba energie v technických jednotkách a náklady na spotřebu energie v tis. Kč po dobu trvání kontraktu</t>
  </si>
  <si>
    <t>Všechny ceny jsou uváděné bez DPH</t>
  </si>
  <si>
    <t>Celkem (A = 4+5+6)</t>
  </si>
  <si>
    <t>A</t>
  </si>
  <si>
    <t>B - Zaručená úspora energie v technických jednotkách a zaručená úspora nákladů v tis. Kč po dobu trvání kontraktu</t>
  </si>
  <si>
    <t>Celkem energie (13= 7+9)</t>
  </si>
  <si>
    <t>Celkem (B = 10+11+12)</t>
  </si>
  <si>
    <t>B</t>
  </si>
  <si>
    <t>C - Zaručená spotřeba energie v technických jednotkách a náklady na spotřebu energie v tis. Kč po dobu trvání kontraktu</t>
  </si>
  <si>
    <t xml:space="preserve">Vodné </t>
  </si>
  <si>
    <t>Stočné</t>
  </si>
  <si>
    <t>Celkem (C = 17+18+19)</t>
  </si>
  <si>
    <t>C</t>
  </si>
  <si>
    <t>D - Neprovozní náklady na opatření hrazené v jednotlivých letech kontraktu (splátky)</t>
  </si>
  <si>
    <t>Způsobilé výdaje *</t>
  </si>
  <si>
    <t>Nezpůsobilé výdaje *</t>
  </si>
  <si>
    <t>Celkem (D = 20+21)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</si>
  <si>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</si>
  <si>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</si>
  <si>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</si>
  <si>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</si>
  <si>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</si>
  <si>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Celkem (E = 22+23+24)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</si>
  <si>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</si>
  <si>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</si>
  <si>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</si>
  <si>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</si>
  <si>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</si>
  <si>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</si>
  <si>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</si>
  <si>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38. Výzvy OPŽP 2021-2027</t>
  </si>
  <si>
    <t>Bodové hodnocení</t>
  </si>
  <si>
    <t>Nabídková cena (F)</t>
  </si>
  <si>
    <t>mil. Kč</t>
  </si>
  <si>
    <t>Úspora (B)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</si>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</sst>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_-* #,##0.00\ _K_č_-;\-* #,##0.00\ _K_č_-;_-* &quot;-&quot;??\ _K_č_-;_-@_-"/>
  </numFmts>
  <fonts count="24">
    <font>
      <sz val="11"/>
      <color theme="1"/>
      <name val="Calibri"/>
      <family val="2"/>
      <charset val="238"/>
      <scheme val="minor"/>
    </font>
    <font>
      <b/>
      <sz val="12"/>
      <color theme="0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b/>
      <sz val="9"/>
      <color theme="0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4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8"/>
      <color theme="1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charset val="238"/>
      <scheme val="minor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</font>
    <font>
      <sz val="11"/>
      <color theme="1"/>
      <name val="Calibri"/>
      <family val="2"/>
      <charset val="238"/>
      <scheme val="minor"/>
    </font>
    <font>
      <u/>
      <sz val="11"/>
      <name val="Open Sans"/>
      <family val="2"/>
      <charset val="238"/>
    </font>
    <font>
      <sz val="9"/>
      <color theme="1"/>
      <name val="Open Sans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theme="1"/>
      <name val="Open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4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0" fontId="15" fillId="0" borderId="0"/>
    <xf numFmtId="0" fontId="19" fillId="0" borderId="0" applyNumberFormat="0" applyFont="0" applyFill="0" applyBorder="0" applyAlignment="0"/>
    <xf numFmtId="43" fontId="19" fillId="0" borderId="0" applyFont="0" applyFill="0" applyBorder="0" applyAlignment="0" applyProtection="0"/>
  </cellStyleXfs>
  <cellXfs count="14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3" fontId="9" fillId="5" borderId="0" xfId="0" applyNumberFormat="1" applyFont="1" applyFill="1"/>
    <xf numFmtId="0" fontId="10" fillId="5" borderId="0" xfId="0" applyFont="1" applyFill="1" applyAlignment="1">
      <alignment horizontal="center"/>
    </xf>
    <xf numFmtId="4" fontId="9" fillId="5" borderId="0" xfId="0" applyNumberFormat="1" applyFont="1" applyFill="1"/>
    <xf numFmtId="0" fontId="9" fillId="4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vertical="center"/>
    </xf>
    <xf numFmtId="3" fontId="11" fillId="6" borderId="1" xfId="0" applyNumberFormat="1" applyFont="1" applyFill="1" applyBorder="1" applyAlignment="1">
      <alignment horizontal="center" vertical="center"/>
    </xf>
    <xf numFmtId="3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4" fontId="4" fillId="5" borderId="0" xfId="0" applyNumberFormat="1" applyFont="1" applyFill="1"/>
    <xf numFmtId="1" fontId="2" fillId="3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1" fillId="3" borderId="1" xfId="0" applyNumberFormat="1" applyFont="1" applyFill="1" applyBorder="1" applyAlignment="1">
      <alignment horizontal="center"/>
    </xf>
    <xf numFmtId="1" fontId="9" fillId="5" borderId="0" xfId="0" applyNumberFormat="1" applyFont="1" applyFill="1"/>
    <xf numFmtId="3" fontId="9" fillId="4" borderId="1" xfId="0" applyNumberFormat="1" applyFont="1" applyFill="1" applyBorder="1" applyAlignment="1">
      <alignment horizontal="right" vertical="center"/>
    </xf>
    <xf numFmtId="4" fontId="14" fillId="5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4" fillId="5" borderId="1" xfId="1" applyFont="1" applyFill="1" applyBorder="1"/>
    <xf numFmtId="0" fontId="15" fillId="0" borderId="0" xfId="1"/>
    <xf numFmtId="1" fontId="2" fillId="3" borderId="1" xfId="1" applyNumberFormat="1" applyFont="1" applyFill="1" applyBorder="1" applyAlignment="1">
      <alignment horizontal="right"/>
    </xf>
    <xf numFmtId="1" fontId="2" fillId="3" borderId="1" xfId="1" applyNumberFormat="1" applyFont="1" applyFill="1" applyBorder="1" applyAlignment="1">
      <alignment horizontal="center"/>
    </xf>
    <xf numFmtId="0" fontId="14" fillId="5" borderId="1" xfId="1" applyFont="1" applyFill="1" applyBorder="1" applyAlignment="1">
      <alignment vertical="center"/>
    </xf>
    <xf numFmtId="3" fontId="11" fillId="3" borderId="1" xfId="1" applyNumberFormat="1" applyFont="1" applyFill="1" applyBorder="1" applyAlignment="1">
      <alignment horizontal="center" vertical="center"/>
    </xf>
    <xf numFmtId="3" fontId="9" fillId="8" borderId="1" xfId="1" applyNumberFormat="1" applyFont="1" applyFill="1" applyBorder="1" applyAlignment="1">
      <alignment horizontal="center" vertical="center"/>
    </xf>
    <xf numFmtId="3" fontId="12" fillId="7" borderId="1" xfId="1" applyNumberFormat="1" applyFont="1" applyFill="1" applyBorder="1" applyAlignment="1">
      <alignment horizontal="right" vertical="center"/>
    </xf>
    <xf numFmtId="3" fontId="9" fillId="8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 applyAlignment="1">
      <alignment vertical="center"/>
    </xf>
    <xf numFmtId="3" fontId="4" fillId="5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/>
    </xf>
    <xf numFmtId="3" fontId="4" fillId="5" borderId="1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horizontal="right" vertical="center"/>
    </xf>
    <xf numFmtId="4" fontId="9" fillId="4" borderId="1" xfId="1" applyNumberFormat="1" applyFont="1" applyFill="1" applyBorder="1" applyAlignment="1">
      <alignment horizontal="right" vertical="center"/>
    </xf>
    <xf numFmtId="0" fontId="17" fillId="5" borderId="1" xfId="1" applyFont="1" applyFill="1" applyBorder="1"/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vertical="center"/>
    </xf>
    <xf numFmtId="3" fontId="9" fillId="8" borderId="1" xfId="0" applyNumberFormat="1" applyFont="1" applyFill="1" applyBorder="1" applyAlignment="1">
      <alignment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14" fillId="5" borderId="0" xfId="1" applyFont="1" applyFill="1"/>
    <xf numFmtId="3" fontId="8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/>
    </xf>
    <xf numFmtId="3" fontId="6" fillId="0" borderId="0" xfId="1" applyNumberFormat="1" applyFont="1" applyAlignment="1">
      <alignment vertical="center"/>
    </xf>
    <xf numFmtId="0" fontId="14" fillId="0" borderId="0" xfId="1" applyFont="1"/>
    <xf numFmtId="0" fontId="14" fillId="5" borderId="4" xfId="1" applyFont="1" applyFill="1" applyBorder="1"/>
    <xf numFmtId="0" fontId="14" fillId="5" borderId="4" xfId="1" applyFont="1" applyFill="1" applyBorder="1" applyAlignment="1">
      <alignment vertical="center"/>
    </xf>
    <xf numFmtId="3" fontId="14" fillId="5" borderId="4" xfId="1" applyNumberFormat="1" applyFont="1" applyFill="1" applyBorder="1" applyAlignment="1">
      <alignment vertical="center"/>
    </xf>
    <xf numFmtId="3" fontId="14" fillId="5" borderId="4" xfId="1" applyNumberFormat="1" applyFont="1" applyFill="1" applyBorder="1"/>
    <xf numFmtId="3" fontId="11" fillId="0" borderId="0" xfId="1" applyNumberFormat="1" applyFont="1" applyAlignment="1">
      <alignment vertical="center"/>
    </xf>
    <xf numFmtId="3" fontId="9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4" fontId="9" fillId="5" borderId="12" xfId="0" applyNumberFormat="1" applyFont="1" applyFill="1" applyBorder="1" applyAlignment="1">
      <alignment vertical="center"/>
    </xf>
    <xf numFmtId="16" fontId="0" fillId="0" borderId="0" xfId="0" applyNumberFormat="1"/>
    <xf numFmtId="43" fontId="0" fillId="0" borderId="0" xfId="3" applyFont="1"/>
    <xf numFmtId="43" fontId="0" fillId="0" borderId="0" xfId="0" applyNumberFormat="1"/>
    <xf numFmtId="165" fontId="0" fillId="0" borderId="0" xfId="0" applyNumberFormat="1"/>
    <xf numFmtId="2" fontId="0" fillId="0" borderId="0" xfId="0" applyNumberFormat="1"/>
    <xf numFmtId="9" fontId="9" fillId="8" borderId="1" xfId="0" applyNumberFormat="1" applyFont="1" applyFill="1" applyBorder="1" applyAlignment="1">
      <alignment horizontal="center" vertical="center"/>
    </xf>
    <xf numFmtId="2" fontId="22" fillId="5" borderId="0" xfId="0" applyNumberFormat="1" applyFont="1" applyFill="1"/>
    <xf numFmtId="0" fontId="20" fillId="5" borderId="0" xfId="0" applyFont="1" applyFill="1" applyAlignment="1">
      <alignment horizontal="center"/>
    </xf>
    <xf numFmtId="0" fontId="21" fillId="4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left" vertical="top"/>
    </xf>
    <xf numFmtId="3" fontId="6" fillId="9" borderId="1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11" fillId="3" borderId="3" xfId="0" applyNumberFormat="1" applyFont="1" applyFill="1" applyBorder="1" applyAlignment="1">
      <alignment vertical="center"/>
    </xf>
    <xf numFmtId="3" fontId="9" fillId="8" borderId="11" xfId="0" applyNumberFormat="1" applyFont="1" applyFill="1" applyBorder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left"/>
    </xf>
    <xf numFmtId="0" fontId="2" fillId="2" borderId="1" xfId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3" fontId="9" fillId="5" borderId="4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3" fontId="2" fillId="5" borderId="4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3" fontId="6" fillId="9" borderId="1" xfId="1" applyNumberFormat="1" applyFont="1" applyFill="1" applyBorder="1" applyAlignment="1">
      <alignment vertical="center"/>
    </xf>
    <xf numFmtId="0" fontId="14" fillId="5" borderId="6" xfId="1" applyFont="1" applyFill="1" applyBorder="1" applyAlignment="1">
      <alignment vertical="center"/>
    </xf>
    <xf numFmtId="0" fontId="14" fillId="5" borderId="7" xfId="1" applyFont="1" applyFill="1" applyBorder="1" applyAlignment="1">
      <alignment vertical="center"/>
    </xf>
    <xf numFmtId="0" fontId="14" fillId="5" borderId="0" xfId="1" applyFont="1" applyFill="1" applyAlignment="1">
      <alignment vertical="center"/>
    </xf>
    <xf numFmtId="0" fontId="14" fillId="5" borderId="13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  <xf numFmtId="0" fontId="16" fillId="5" borderId="4" xfId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10" fillId="5" borderId="7" xfId="1" applyFont="1" applyFill="1" applyBorder="1" applyAlignment="1">
      <alignment horizontal="center"/>
    </xf>
    <xf numFmtId="1" fontId="11" fillId="3" borderId="2" xfId="1" applyNumberFormat="1" applyFont="1" applyFill="1" applyBorder="1" applyAlignment="1">
      <alignment horizontal="center"/>
    </xf>
    <xf numFmtId="1" fontId="11" fillId="3" borderId="4" xfId="1" applyNumberFormat="1" applyFont="1" applyFill="1" applyBorder="1" applyAlignment="1">
      <alignment horizontal="center"/>
    </xf>
    <xf numFmtId="0" fontId="9" fillId="4" borderId="8" xfId="1" applyFont="1" applyFill="1" applyBorder="1" applyAlignment="1">
      <alignment horizontal="center"/>
    </xf>
    <xf numFmtId="0" fontId="9" fillId="4" borderId="9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vertical="center"/>
    </xf>
    <xf numFmtId="3" fontId="11" fillId="3" borderId="2" xfId="1" applyNumberFormat="1" applyFont="1" applyFill="1" applyBorder="1" applyAlignment="1">
      <alignment vertical="center"/>
    </xf>
    <xf numFmtId="3" fontId="11" fillId="3" borderId="3" xfId="1" applyNumberFormat="1" applyFont="1" applyFill="1" applyBorder="1" applyAlignment="1">
      <alignment vertical="center"/>
    </xf>
    <xf numFmtId="0" fontId="9" fillId="11" borderId="8" xfId="1" applyFont="1" applyFill="1" applyBorder="1" applyAlignment="1">
      <alignment horizontal="center"/>
    </xf>
    <xf numFmtId="0" fontId="9" fillId="11" borderId="9" xfId="1" applyFont="1" applyFill="1" applyBorder="1" applyAlignment="1">
      <alignment horizontal="center"/>
    </xf>
    <xf numFmtId="0" fontId="9" fillId="11" borderId="10" xfId="1" applyFont="1" applyFill="1" applyBorder="1" applyAlignment="1">
      <alignment horizontal="center"/>
    </xf>
    <xf numFmtId="0" fontId="7" fillId="3" borderId="2" xfId="0" applyFont="1" applyFill="1" applyBorder="1" applyAlignment="1"/>
    <xf numFmtId="0" fontId="7" fillId="3" borderId="3" xfId="0" applyFont="1" applyFill="1" applyBorder="1" applyAlignment="1"/>
    <xf numFmtId="0" fontId="7" fillId="3" borderId="4" xfId="0" applyFont="1" applyFill="1" applyBorder="1" applyAlignment="1"/>
  </cellXfs>
  <cellStyles count="4">
    <cellStyle name="Čárka" xfId="3" builtinId="3"/>
    <cellStyle name="Normální" xfId="0" builtinId="0"/>
    <cellStyle name="Normální 2" xfId="2" xr:uid="{B1F41556-7ADE-4E39-A60B-FAD68F87D8EB}"/>
    <cellStyle name="Normální 2 2 3" xfId="1" xr:uid="{77252199-28AC-4AC2-8414-A923F9E845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lisztwanova_pkv_cz/Documents/Plocha/P&#345;&#237;lohy%20EPC%20S&#268;K_rev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kty"/>
      <sheetName val="sčk objekty"/>
      <sheetName val="Spotřeby"/>
      <sheetName val="Opatření"/>
      <sheetName val="Mezivýpočty"/>
      <sheetName val="MV-PENB"/>
      <sheetName val="Databaze"/>
      <sheetName val="B1 SPOTREBA - stare"/>
      <sheetName val="B1 SPOTREBA - s roky"/>
      <sheetName val="Referencni denostupne"/>
      <sheetName val="B2 Stavajici stav"/>
      <sheetName val="B3 Opatreni"/>
      <sheetName val="B4A Osvetleni"/>
      <sheetName val="B5 Ostani provozni naklady"/>
      <sheetName val="5E Stavebni opatreni"/>
      <sheetName val="B4B Stavebni"/>
      <sheetName val="E2 Údaje a hodnotící tabulky1 "/>
      <sheetName val="E2 Údaje a hodnotícíc tabulky2"/>
      <sheetName val="Výpočet nákladů a úspor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Motiv Office">
  <a:themeElements>
    <a:clrScheme name="Vlastní 1">
      <a:dk1>
        <a:sysClr val="windowText" lastClr="000000"/>
      </a:dk1>
      <a:lt1>
        <a:sysClr val="window" lastClr="FFFFFF"/>
      </a:lt1>
      <a:dk2>
        <a:srgbClr val="3C3C3C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00C887"/>
      </a:accent4>
      <a:accent5>
        <a:srgbClr val="52F6C1"/>
      </a:accent5>
      <a:accent6>
        <a:srgbClr val="0070C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E88-0BF5-4675-B30B-C6D6DE647260}">
  <dimension ref="B2:V227"/>
  <sheetViews>
    <sheetView topLeftCell="A147" workbookViewId="0">
      <selection activeCell="L14" sqref="L14"/>
    </sheetView>
  </sheetViews>
  <sheetFormatPr defaultColWidth="8.85546875" defaultRowHeight="15"/>
  <cols>
    <col min="13" max="13" width="0" hidden="1" customWidth="1"/>
  </cols>
  <sheetData>
    <row r="2" spans="2:22" ht="17.100000000000001">
      <c r="B2" s="94" t="s">
        <v>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S2" s="90" t="s">
        <v>1</v>
      </c>
      <c r="T2" s="90"/>
      <c r="U2" s="90"/>
      <c r="V2" s="90"/>
    </row>
    <row r="3" spans="2:22" ht="15.95"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S3" s="91" t="s">
        <v>2</v>
      </c>
      <c r="T3" s="91"/>
      <c r="U3" s="91"/>
      <c r="V3" s="91"/>
    </row>
    <row r="4" spans="2:22">
      <c r="B4" s="93" t="s">
        <v>3</v>
      </c>
      <c r="C4" s="93" t="s">
        <v>4</v>
      </c>
      <c r="D4" s="93" t="s">
        <v>5</v>
      </c>
      <c r="E4" s="93" t="s">
        <v>6</v>
      </c>
      <c r="F4" s="93"/>
      <c r="G4" s="93"/>
      <c r="H4" s="93"/>
      <c r="I4" s="93"/>
      <c r="J4" s="93"/>
      <c r="K4" s="93"/>
      <c r="L4" s="93"/>
      <c r="M4" s="93"/>
      <c r="N4" s="93" t="s">
        <v>7</v>
      </c>
      <c r="O4" s="93" t="s">
        <v>8</v>
      </c>
      <c r="P4" s="93"/>
    </row>
    <row r="5" spans="2:22"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</row>
    <row r="6" spans="2:22">
      <c r="B6" s="93"/>
      <c r="C6" s="93"/>
      <c r="D6" s="93"/>
      <c r="E6" s="93" t="s">
        <v>9</v>
      </c>
      <c r="F6" s="93" t="s">
        <v>10</v>
      </c>
      <c r="G6" s="93"/>
      <c r="H6" s="93"/>
      <c r="I6" s="93"/>
      <c r="J6" s="93"/>
      <c r="K6" s="93" t="s">
        <v>11</v>
      </c>
      <c r="L6" s="93" t="s">
        <v>12</v>
      </c>
      <c r="M6" s="93" t="s">
        <v>13</v>
      </c>
      <c r="N6" s="93"/>
      <c r="O6" s="93" t="s">
        <v>14</v>
      </c>
      <c r="P6" s="93" t="s">
        <v>15</v>
      </c>
    </row>
    <row r="7" spans="2:22">
      <c r="B7" s="93"/>
      <c r="C7" s="93"/>
      <c r="D7" s="93"/>
      <c r="E7" s="93"/>
      <c r="F7" s="93" t="s">
        <v>16</v>
      </c>
      <c r="G7" s="93" t="s">
        <v>17</v>
      </c>
      <c r="H7" s="93" t="s">
        <v>18</v>
      </c>
      <c r="I7" s="93"/>
      <c r="J7" s="93"/>
      <c r="K7" s="93"/>
      <c r="L7" s="93"/>
      <c r="M7" s="93"/>
      <c r="N7" s="93"/>
      <c r="O7" s="93"/>
      <c r="P7" s="93"/>
    </row>
    <row r="8" spans="2:22"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</row>
    <row r="9" spans="2:22"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</row>
    <row r="10" spans="2:22">
      <c r="B10" s="93"/>
      <c r="C10" s="93"/>
      <c r="D10" s="1" t="s">
        <v>19</v>
      </c>
      <c r="E10" s="1" t="s">
        <v>20</v>
      </c>
      <c r="F10" s="1" t="s">
        <v>20</v>
      </c>
      <c r="G10" s="1" t="s">
        <v>20</v>
      </c>
      <c r="H10" s="1" t="s">
        <v>21</v>
      </c>
      <c r="I10" s="1" t="s">
        <v>22</v>
      </c>
      <c r="J10" s="1"/>
      <c r="K10" s="1" t="s">
        <v>23</v>
      </c>
      <c r="L10" s="1" t="s">
        <v>24</v>
      </c>
      <c r="M10" s="1" t="s">
        <v>24</v>
      </c>
      <c r="N10" s="1" t="str">
        <f>M10</f>
        <v>tis. Kč</v>
      </c>
      <c r="O10" s="1" t="str">
        <f>N10</f>
        <v>tis. Kč</v>
      </c>
      <c r="P10" s="1" t="str">
        <f>O10</f>
        <v>tis. Kč</v>
      </c>
    </row>
    <row r="11" spans="2:22">
      <c r="B11" s="2">
        <v>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3"/>
      <c r="P11" s="3"/>
    </row>
    <row r="12" spans="2:22">
      <c r="B12" s="2">
        <v>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  <c r="O12" s="3"/>
      <c r="P12" s="3"/>
    </row>
    <row r="13" spans="2:22">
      <c r="B13" s="2">
        <v>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3"/>
      <c r="P13" s="3"/>
    </row>
    <row r="14" spans="2:22">
      <c r="B14" s="2">
        <v>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3"/>
      <c r="P14" s="3"/>
    </row>
    <row r="15" spans="2:22">
      <c r="B15" s="2">
        <v>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3"/>
      <c r="P15" s="3"/>
    </row>
    <row r="16" spans="2:22">
      <c r="B16" s="2">
        <v>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3"/>
      <c r="P16" s="3"/>
    </row>
    <row r="17" spans="2:16">
      <c r="B17" s="2">
        <v>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3"/>
      <c r="P17" s="3"/>
    </row>
    <row r="18" spans="2:16">
      <c r="B18" s="2">
        <v>8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</row>
    <row r="19" spans="2:16">
      <c r="B19" s="2">
        <v>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3"/>
      <c r="P19" s="3"/>
    </row>
    <row r="20" spans="2:16">
      <c r="B20" s="2">
        <v>10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  <c r="O20" s="3"/>
      <c r="P20" s="3"/>
    </row>
    <row r="21" spans="2:16" ht="15.95">
      <c r="B21" s="92" t="s">
        <v>25</v>
      </c>
      <c r="C21" s="92"/>
      <c r="D21" s="92"/>
      <c r="E21" s="5">
        <f t="shared" ref="E21:P21" si="0">SUM(E11:E20)</f>
        <v>0</v>
      </c>
      <c r="F21" s="5">
        <f t="shared" si="0"/>
        <v>0</v>
      </c>
      <c r="G21" s="5">
        <f t="shared" si="0"/>
        <v>0</v>
      </c>
      <c r="H21" s="5">
        <f t="shared" si="0"/>
        <v>0</v>
      </c>
      <c r="I21" s="5">
        <f t="shared" si="0"/>
        <v>0</v>
      </c>
      <c r="J21" s="5">
        <f t="shared" si="0"/>
        <v>0</v>
      </c>
      <c r="K21" s="5">
        <f t="shared" si="0"/>
        <v>0</v>
      </c>
      <c r="L21" s="5">
        <f t="shared" si="0"/>
        <v>0</v>
      </c>
      <c r="M21" s="5">
        <f t="shared" si="0"/>
        <v>0</v>
      </c>
      <c r="N21" s="5">
        <f t="shared" si="0"/>
        <v>0</v>
      </c>
      <c r="O21" s="5">
        <f t="shared" si="0"/>
        <v>0</v>
      </c>
      <c r="P21" s="5">
        <f t="shared" si="0"/>
        <v>0</v>
      </c>
    </row>
    <row r="22" spans="2:16" ht="17.100000000000001">
      <c r="B22" s="143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5"/>
      <c r="O22" s="92">
        <f>O21+P21</f>
        <v>0</v>
      </c>
      <c r="P22" s="92"/>
    </row>
    <row r="23" spans="2:16">
      <c r="B23" s="95" t="s">
        <v>26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</row>
    <row r="25" spans="2:16">
      <c r="B25" s="94" t="s">
        <v>27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</row>
    <row r="26" spans="2:16"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2:16" ht="14.45" customHeight="1">
      <c r="B27" s="93" t="s">
        <v>3</v>
      </c>
      <c r="C27" s="93" t="s">
        <v>4</v>
      </c>
      <c r="D27" s="93" t="s">
        <v>5</v>
      </c>
      <c r="E27" s="93" t="s">
        <v>6</v>
      </c>
      <c r="F27" s="93"/>
      <c r="G27" s="93"/>
      <c r="H27" s="93"/>
      <c r="I27" s="93"/>
      <c r="J27" s="93"/>
      <c r="K27" s="93"/>
      <c r="L27" s="93"/>
      <c r="M27" s="93"/>
      <c r="N27" s="93" t="s">
        <v>7</v>
      </c>
      <c r="O27" s="93" t="s">
        <v>8</v>
      </c>
      <c r="P27" s="93"/>
    </row>
    <row r="28" spans="2:16"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</row>
    <row r="29" spans="2:16" ht="14.45" customHeight="1">
      <c r="B29" s="93"/>
      <c r="C29" s="93"/>
      <c r="D29" s="93"/>
      <c r="E29" s="93" t="s">
        <v>9</v>
      </c>
      <c r="F29" s="93" t="s">
        <v>10</v>
      </c>
      <c r="G29" s="93"/>
      <c r="H29" s="93"/>
      <c r="I29" s="93"/>
      <c r="J29" s="93"/>
      <c r="K29" s="93" t="s">
        <v>11</v>
      </c>
      <c r="L29" s="93" t="s">
        <v>12</v>
      </c>
      <c r="M29" s="93" t="s">
        <v>13</v>
      </c>
      <c r="N29" s="93"/>
      <c r="O29" s="93" t="s">
        <v>14</v>
      </c>
      <c r="P29" s="93" t="s">
        <v>15</v>
      </c>
    </row>
    <row r="30" spans="2:16">
      <c r="B30" s="93"/>
      <c r="C30" s="93"/>
      <c r="D30" s="93"/>
      <c r="E30" s="93"/>
      <c r="F30" s="93" t="s">
        <v>16</v>
      </c>
      <c r="G30" s="93" t="s">
        <v>17</v>
      </c>
      <c r="H30" s="93" t="s">
        <v>18</v>
      </c>
      <c r="I30" s="93"/>
      <c r="J30" s="93"/>
      <c r="K30" s="93"/>
      <c r="L30" s="93"/>
      <c r="M30" s="93"/>
      <c r="N30" s="93"/>
      <c r="O30" s="93"/>
      <c r="P30" s="93"/>
    </row>
    <row r="31" spans="2:16"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</row>
    <row r="32" spans="2:16"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</row>
    <row r="33" spans="2:16">
      <c r="B33" s="93"/>
      <c r="C33" s="93"/>
      <c r="D33" s="1" t="s">
        <v>19</v>
      </c>
      <c r="E33" s="1" t="s">
        <v>20</v>
      </c>
      <c r="F33" s="1" t="s">
        <v>20</v>
      </c>
      <c r="G33" s="1" t="s">
        <v>20</v>
      </c>
      <c r="H33" s="1" t="s">
        <v>21</v>
      </c>
      <c r="I33" s="1" t="s">
        <v>22</v>
      </c>
      <c r="J33" s="1"/>
      <c r="K33" s="1" t="s">
        <v>23</v>
      </c>
      <c r="L33" s="1" t="s">
        <v>24</v>
      </c>
      <c r="M33" s="1" t="s">
        <v>24</v>
      </c>
      <c r="N33" s="1" t="str">
        <f>M33</f>
        <v>tis. Kč</v>
      </c>
      <c r="O33" s="1" t="str">
        <f>N33</f>
        <v>tis. Kč</v>
      </c>
      <c r="P33" s="1" t="str">
        <f>O33</f>
        <v>tis. Kč</v>
      </c>
    </row>
    <row r="34" spans="2:16">
      <c r="B34" s="2">
        <v>1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3"/>
      <c r="P34" s="3"/>
    </row>
    <row r="35" spans="2:16">
      <c r="B35" s="2">
        <v>2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4"/>
      <c r="O35" s="3"/>
      <c r="P35" s="3"/>
    </row>
    <row r="36" spans="2:16">
      <c r="B36" s="2">
        <v>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3"/>
      <c r="P36" s="3"/>
    </row>
    <row r="37" spans="2:16">
      <c r="B37" s="2">
        <v>4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3"/>
      <c r="P37" s="3"/>
    </row>
    <row r="38" spans="2:16">
      <c r="B38" s="2">
        <v>5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3"/>
      <c r="P38" s="3"/>
    </row>
    <row r="39" spans="2:16">
      <c r="B39" s="2">
        <v>6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3"/>
      <c r="P39" s="3"/>
    </row>
    <row r="40" spans="2:16">
      <c r="B40" s="2">
        <v>7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3"/>
      <c r="P40" s="3"/>
    </row>
    <row r="41" spans="2:16">
      <c r="B41" s="2">
        <v>8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3"/>
      <c r="P41" s="3"/>
    </row>
    <row r="42" spans="2:16">
      <c r="B42" s="2">
        <v>9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4"/>
      <c r="O42" s="3"/>
      <c r="P42" s="3"/>
    </row>
    <row r="43" spans="2:16">
      <c r="B43" s="2">
        <v>10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4"/>
      <c r="O43" s="3"/>
      <c r="P43" s="3"/>
    </row>
    <row r="44" spans="2:16" ht="15.95">
      <c r="B44" s="92" t="s">
        <v>25</v>
      </c>
      <c r="C44" s="92"/>
      <c r="D44" s="92"/>
      <c r="E44" s="5">
        <f t="shared" ref="E44:P44" si="1">SUM(E34:E43)</f>
        <v>0</v>
      </c>
      <c r="F44" s="5">
        <f t="shared" si="1"/>
        <v>0</v>
      </c>
      <c r="G44" s="5">
        <f t="shared" si="1"/>
        <v>0</v>
      </c>
      <c r="H44" s="5">
        <f t="shared" si="1"/>
        <v>0</v>
      </c>
      <c r="I44" s="5">
        <f t="shared" si="1"/>
        <v>0</v>
      </c>
      <c r="J44" s="5">
        <f t="shared" si="1"/>
        <v>0</v>
      </c>
      <c r="K44" s="5">
        <f t="shared" si="1"/>
        <v>0</v>
      </c>
      <c r="L44" s="5">
        <f t="shared" si="1"/>
        <v>0</v>
      </c>
      <c r="M44" s="5">
        <f t="shared" si="1"/>
        <v>0</v>
      </c>
      <c r="N44" s="5">
        <f t="shared" si="1"/>
        <v>0</v>
      </c>
      <c r="O44" s="5">
        <f t="shared" si="1"/>
        <v>0</v>
      </c>
      <c r="P44" s="5">
        <f t="shared" si="1"/>
        <v>0</v>
      </c>
    </row>
    <row r="45" spans="2:16" ht="17.100000000000001">
      <c r="B45" s="143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5"/>
      <c r="O45" s="92">
        <f>O44+P44</f>
        <v>0</v>
      </c>
      <c r="P45" s="92"/>
    </row>
    <row r="46" spans="2:16">
      <c r="B46" s="95" t="s">
        <v>26</v>
      </c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</row>
    <row r="48" spans="2:16">
      <c r="B48" s="94" t="s">
        <v>28</v>
      </c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</row>
    <row r="49" spans="2:16"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</row>
    <row r="50" spans="2:16" ht="14.45" customHeight="1">
      <c r="B50" s="93" t="s">
        <v>3</v>
      </c>
      <c r="C50" s="93" t="s">
        <v>4</v>
      </c>
      <c r="D50" s="93" t="s">
        <v>5</v>
      </c>
      <c r="E50" s="93" t="s">
        <v>6</v>
      </c>
      <c r="F50" s="93"/>
      <c r="G50" s="93"/>
      <c r="H50" s="93"/>
      <c r="I50" s="93"/>
      <c r="J50" s="93"/>
      <c r="K50" s="93"/>
      <c r="L50" s="93"/>
      <c r="M50" s="93"/>
      <c r="N50" s="93" t="s">
        <v>7</v>
      </c>
      <c r="O50" s="93" t="s">
        <v>8</v>
      </c>
      <c r="P50" s="93"/>
    </row>
    <row r="51" spans="2:16"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2:16" ht="14.45" customHeight="1">
      <c r="B52" s="93"/>
      <c r="C52" s="93"/>
      <c r="D52" s="93"/>
      <c r="E52" s="93" t="s">
        <v>9</v>
      </c>
      <c r="F52" s="93" t="s">
        <v>10</v>
      </c>
      <c r="G52" s="93"/>
      <c r="H52" s="93"/>
      <c r="I52" s="93"/>
      <c r="J52" s="93"/>
      <c r="K52" s="93" t="s">
        <v>11</v>
      </c>
      <c r="L52" s="93" t="s">
        <v>12</v>
      </c>
      <c r="M52" s="93" t="s">
        <v>13</v>
      </c>
      <c r="N52" s="93"/>
      <c r="O52" s="93" t="s">
        <v>14</v>
      </c>
      <c r="P52" s="93" t="s">
        <v>15</v>
      </c>
    </row>
    <row r="53" spans="2:16">
      <c r="B53" s="93"/>
      <c r="C53" s="93"/>
      <c r="D53" s="93"/>
      <c r="E53" s="93"/>
      <c r="F53" s="93" t="s">
        <v>16</v>
      </c>
      <c r="G53" s="93" t="s">
        <v>17</v>
      </c>
      <c r="H53" s="93" t="s">
        <v>18</v>
      </c>
      <c r="I53" s="93"/>
      <c r="J53" s="93"/>
      <c r="K53" s="93"/>
      <c r="L53" s="93"/>
      <c r="M53" s="93"/>
      <c r="N53" s="93"/>
      <c r="O53" s="93"/>
      <c r="P53" s="93"/>
    </row>
    <row r="54" spans="2:16"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</row>
    <row r="55" spans="2:16"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</row>
    <row r="56" spans="2:16">
      <c r="B56" s="93"/>
      <c r="C56" s="93"/>
      <c r="D56" s="1" t="s">
        <v>19</v>
      </c>
      <c r="E56" s="1" t="s">
        <v>20</v>
      </c>
      <c r="F56" s="1" t="s">
        <v>20</v>
      </c>
      <c r="G56" s="1" t="s">
        <v>20</v>
      </c>
      <c r="H56" s="1" t="s">
        <v>21</v>
      </c>
      <c r="I56" s="1" t="s">
        <v>22</v>
      </c>
      <c r="J56" s="1"/>
      <c r="K56" s="1" t="s">
        <v>23</v>
      </c>
      <c r="L56" s="1" t="s">
        <v>24</v>
      </c>
      <c r="M56" s="1" t="s">
        <v>24</v>
      </c>
      <c r="N56" s="1" t="str">
        <f>M56</f>
        <v>tis. Kč</v>
      </c>
      <c r="O56" s="1" t="str">
        <f>N56</f>
        <v>tis. Kč</v>
      </c>
      <c r="P56" s="1" t="str">
        <f>O56</f>
        <v>tis. Kč</v>
      </c>
    </row>
    <row r="57" spans="2:16">
      <c r="B57" s="2">
        <v>1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3"/>
      <c r="P57" s="3"/>
    </row>
    <row r="58" spans="2:16">
      <c r="B58" s="2">
        <v>2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3"/>
      <c r="P58" s="3"/>
    </row>
    <row r="59" spans="2:16">
      <c r="B59" s="2">
        <v>3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3"/>
      <c r="P59" s="3"/>
    </row>
    <row r="60" spans="2:16">
      <c r="B60" s="2">
        <v>4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3"/>
      <c r="P60" s="3"/>
    </row>
    <row r="61" spans="2:16">
      <c r="B61" s="2">
        <v>5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3"/>
      <c r="P61" s="3"/>
    </row>
    <row r="62" spans="2:16">
      <c r="B62" s="2">
        <v>6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3"/>
      <c r="P62" s="3"/>
    </row>
    <row r="63" spans="2:16">
      <c r="B63" s="2">
        <v>7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3"/>
      <c r="P63" s="3"/>
    </row>
    <row r="64" spans="2:16">
      <c r="B64" s="2">
        <v>8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4"/>
      <c r="O64" s="3"/>
      <c r="P64" s="3"/>
    </row>
    <row r="65" spans="2:16">
      <c r="B65" s="2">
        <v>9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4"/>
      <c r="O65" s="3"/>
      <c r="P65" s="3"/>
    </row>
    <row r="66" spans="2:16">
      <c r="B66" s="2">
        <v>10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4"/>
      <c r="O66" s="3"/>
      <c r="P66" s="3"/>
    </row>
    <row r="67" spans="2:16" ht="15.95">
      <c r="B67" s="92" t="s">
        <v>25</v>
      </c>
      <c r="C67" s="92"/>
      <c r="D67" s="92"/>
      <c r="E67" s="5">
        <f t="shared" ref="E67:P67" si="2">SUM(E57:E66)</f>
        <v>0</v>
      </c>
      <c r="F67" s="5">
        <f t="shared" si="2"/>
        <v>0</v>
      </c>
      <c r="G67" s="5">
        <f t="shared" si="2"/>
        <v>0</v>
      </c>
      <c r="H67" s="5">
        <f t="shared" si="2"/>
        <v>0</v>
      </c>
      <c r="I67" s="5">
        <f t="shared" si="2"/>
        <v>0</v>
      </c>
      <c r="J67" s="5">
        <f t="shared" si="2"/>
        <v>0</v>
      </c>
      <c r="K67" s="5">
        <f t="shared" si="2"/>
        <v>0</v>
      </c>
      <c r="L67" s="5">
        <f t="shared" si="2"/>
        <v>0</v>
      </c>
      <c r="M67" s="5">
        <f t="shared" si="2"/>
        <v>0</v>
      </c>
      <c r="N67" s="5">
        <f t="shared" si="2"/>
        <v>0</v>
      </c>
      <c r="O67" s="5">
        <f t="shared" si="2"/>
        <v>0</v>
      </c>
      <c r="P67" s="5">
        <f t="shared" si="2"/>
        <v>0</v>
      </c>
    </row>
    <row r="68" spans="2:16" ht="17.100000000000001"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5"/>
      <c r="O68" s="92">
        <f>O67+P67</f>
        <v>0</v>
      </c>
      <c r="P68" s="92"/>
    </row>
    <row r="69" spans="2:16">
      <c r="B69" s="95" t="s">
        <v>26</v>
      </c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  <c r="O69" s="95"/>
      <c r="P69" s="95"/>
    </row>
    <row r="71" spans="2:16">
      <c r="B71" s="94" t="s">
        <v>29</v>
      </c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</row>
    <row r="72" spans="2:16"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</row>
    <row r="73" spans="2:16" ht="14.45" customHeight="1">
      <c r="B73" s="93" t="s">
        <v>3</v>
      </c>
      <c r="C73" s="93" t="s">
        <v>4</v>
      </c>
      <c r="D73" s="93" t="s">
        <v>5</v>
      </c>
      <c r="E73" s="93" t="s">
        <v>6</v>
      </c>
      <c r="F73" s="93"/>
      <c r="G73" s="93"/>
      <c r="H73" s="93"/>
      <c r="I73" s="93"/>
      <c r="J73" s="93"/>
      <c r="K73" s="93"/>
      <c r="L73" s="93"/>
      <c r="M73" s="93"/>
      <c r="N73" s="93" t="s">
        <v>7</v>
      </c>
      <c r="O73" s="93" t="s">
        <v>8</v>
      </c>
      <c r="P73" s="93"/>
    </row>
    <row r="74" spans="2:16"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</row>
    <row r="75" spans="2:16" ht="14.45" customHeight="1">
      <c r="B75" s="93"/>
      <c r="C75" s="93"/>
      <c r="D75" s="93"/>
      <c r="E75" s="93" t="s">
        <v>9</v>
      </c>
      <c r="F75" s="93" t="s">
        <v>10</v>
      </c>
      <c r="G75" s="93"/>
      <c r="H75" s="93"/>
      <c r="I75" s="93"/>
      <c r="J75" s="93"/>
      <c r="K75" s="93" t="s">
        <v>11</v>
      </c>
      <c r="L75" s="93" t="s">
        <v>12</v>
      </c>
      <c r="M75" s="93" t="s">
        <v>13</v>
      </c>
      <c r="N75" s="93"/>
      <c r="O75" s="93" t="s">
        <v>14</v>
      </c>
      <c r="P75" s="93" t="s">
        <v>15</v>
      </c>
    </row>
    <row r="76" spans="2:16">
      <c r="B76" s="93"/>
      <c r="C76" s="93"/>
      <c r="D76" s="93"/>
      <c r="E76" s="93"/>
      <c r="F76" s="93" t="s">
        <v>16</v>
      </c>
      <c r="G76" s="93" t="s">
        <v>17</v>
      </c>
      <c r="H76" s="93" t="s">
        <v>18</v>
      </c>
      <c r="I76" s="93"/>
      <c r="J76" s="93"/>
      <c r="K76" s="93"/>
      <c r="L76" s="93"/>
      <c r="M76" s="93"/>
      <c r="N76" s="93"/>
      <c r="O76" s="93"/>
      <c r="P76" s="93"/>
    </row>
    <row r="77" spans="2:16">
      <c r="B77" s="93"/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</row>
    <row r="78" spans="2:16"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</row>
    <row r="79" spans="2:16">
      <c r="B79" s="93"/>
      <c r="C79" s="93"/>
      <c r="D79" s="1" t="s">
        <v>19</v>
      </c>
      <c r="E79" s="1" t="s">
        <v>20</v>
      </c>
      <c r="F79" s="1" t="s">
        <v>20</v>
      </c>
      <c r="G79" s="1" t="s">
        <v>20</v>
      </c>
      <c r="H79" s="1" t="s">
        <v>21</v>
      </c>
      <c r="I79" s="1" t="s">
        <v>22</v>
      </c>
      <c r="J79" s="1"/>
      <c r="K79" s="1" t="s">
        <v>23</v>
      </c>
      <c r="L79" s="1" t="s">
        <v>24</v>
      </c>
      <c r="M79" s="1" t="s">
        <v>24</v>
      </c>
      <c r="N79" s="1" t="str">
        <f>M79</f>
        <v>tis. Kč</v>
      </c>
      <c r="O79" s="1" t="str">
        <f>N79</f>
        <v>tis. Kč</v>
      </c>
      <c r="P79" s="1" t="str">
        <f>O79</f>
        <v>tis. Kč</v>
      </c>
    </row>
    <row r="80" spans="2:16">
      <c r="B80" s="2">
        <v>1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3"/>
      <c r="P80" s="3"/>
    </row>
    <row r="81" spans="2:16">
      <c r="B81" s="2">
        <v>2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3"/>
      <c r="P81" s="3"/>
    </row>
    <row r="82" spans="2:16">
      <c r="B82" s="2">
        <v>3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3"/>
      <c r="P82" s="3"/>
    </row>
    <row r="83" spans="2:16">
      <c r="B83" s="2">
        <v>4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3"/>
      <c r="P83" s="3"/>
    </row>
    <row r="84" spans="2:16">
      <c r="B84" s="2">
        <v>5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3"/>
      <c r="P84" s="3"/>
    </row>
    <row r="85" spans="2:16">
      <c r="B85" s="2">
        <v>6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3"/>
    </row>
    <row r="86" spans="2:16">
      <c r="B86" s="2">
        <v>7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3"/>
    </row>
    <row r="87" spans="2:16">
      <c r="B87" s="2">
        <v>8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4"/>
      <c r="O87" s="3"/>
      <c r="P87" s="3"/>
    </row>
    <row r="88" spans="2:16">
      <c r="B88" s="2">
        <v>9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4"/>
      <c r="O88" s="3"/>
      <c r="P88" s="3"/>
    </row>
    <row r="89" spans="2:16">
      <c r="B89" s="2">
        <v>10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4"/>
      <c r="O89" s="3"/>
      <c r="P89" s="3"/>
    </row>
    <row r="90" spans="2:16" ht="15.95">
      <c r="B90" s="92" t="s">
        <v>25</v>
      </c>
      <c r="C90" s="92"/>
      <c r="D90" s="92"/>
      <c r="E90" s="5">
        <f t="shared" ref="E90:P90" si="3">SUM(E80:E89)</f>
        <v>0</v>
      </c>
      <c r="F90" s="5">
        <f t="shared" si="3"/>
        <v>0</v>
      </c>
      <c r="G90" s="5">
        <f t="shared" si="3"/>
        <v>0</v>
      </c>
      <c r="H90" s="5">
        <f t="shared" si="3"/>
        <v>0</v>
      </c>
      <c r="I90" s="5">
        <f t="shared" si="3"/>
        <v>0</v>
      </c>
      <c r="J90" s="5">
        <f t="shared" si="3"/>
        <v>0</v>
      </c>
      <c r="K90" s="5">
        <f t="shared" si="3"/>
        <v>0</v>
      </c>
      <c r="L90" s="5">
        <f t="shared" si="3"/>
        <v>0</v>
      </c>
      <c r="M90" s="5">
        <f t="shared" si="3"/>
        <v>0</v>
      </c>
      <c r="N90" s="5">
        <f t="shared" si="3"/>
        <v>0</v>
      </c>
      <c r="O90" s="5">
        <f t="shared" si="3"/>
        <v>0</v>
      </c>
      <c r="P90" s="5">
        <f t="shared" si="3"/>
        <v>0</v>
      </c>
    </row>
    <row r="91" spans="2:16" ht="17.100000000000001">
      <c r="B91" s="143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5"/>
      <c r="O91" s="92">
        <f>O90+P90</f>
        <v>0</v>
      </c>
      <c r="P91" s="92"/>
    </row>
    <row r="92" spans="2:16">
      <c r="B92" s="95" t="s">
        <v>26</v>
      </c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</row>
    <row r="94" spans="2:16">
      <c r="B94" s="94" t="s">
        <v>30</v>
      </c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</row>
    <row r="95" spans="2:16">
      <c r="B95" s="94"/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</row>
    <row r="96" spans="2:16" ht="14.45" customHeight="1">
      <c r="B96" s="93" t="s">
        <v>3</v>
      </c>
      <c r="C96" s="93" t="s">
        <v>4</v>
      </c>
      <c r="D96" s="93" t="s">
        <v>5</v>
      </c>
      <c r="E96" s="93" t="s">
        <v>6</v>
      </c>
      <c r="F96" s="93"/>
      <c r="G96" s="93"/>
      <c r="H96" s="93"/>
      <c r="I96" s="93"/>
      <c r="J96" s="93"/>
      <c r="K96" s="93"/>
      <c r="L96" s="93"/>
      <c r="M96" s="93"/>
      <c r="N96" s="93" t="s">
        <v>7</v>
      </c>
      <c r="O96" s="93" t="s">
        <v>8</v>
      </c>
      <c r="P96" s="93"/>
    </row>
    <row r="97" spans="2:16"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</row>
    <row r="98" spans="2:16" ht="14.45" customHeight="1">
      <c r="B98" s="93"/>
      <c r="C98" s="93"/>
      <c r="D98" s="93"/>
      <c r="E98" s="93" t="s">
        <v>9</v>
      </c>
      <c r="F98" s="93" t="s">
        <v>10</v>
      </c>
      <c r="G98" s="93"/>
      <c r="H98" s="93"/>
      <c r="I98" s="93"/>
      <c r="J98" s="93"/>
      <c r="K98" s="93" t="s">
        <v>11</v>
      </c>
      <c r="L98" s="93" t="s">
        <v>12</v>
      </c>
      <c r="M98" s="93" t="s">
        <v>13</v>
      </c>
      <c r="N98" s="93"/>
      <c r="O98" s="93" t="s">
        <v>14</v>
      </c>
      <c r="P98" s="93" t="s">
        <v>15</v>
      </c>
    </row>
    <row r="99" spans="2:16">
      <c r="B99" s="93"/>
      <c r="C99" s="93"/>
      <c r="D99" s="93"/>
      <c r="E99" s="93"/>
      <c r="F99" s="93" t="s">
        <v>16</v>
      </c>
      <c r="G99" s="93" t="s">
        <v>17</v>
      </c>
      <c r="H99" s="93" t="s">
        <v>18</v>
      </c>
      <c r="I99" s="93"/>
      <c r="J99" s="93"/>
      <c r="K99" s="93"/>
      <c r="L99" s="93"/>
      <c r="M99" s="93"/>
      <c r="N99" s="93"/>
      <c r="O99" s="93"/>
      <c r="P99" s="93"/>
    </row>
    <row r="100" spans="2:16"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</row>
    <row r="101" spans="2:16"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</row>
    <row r="102" spans="2:16">
      <c r="B102" s="93"/>
      <c r="C102" s="93"/>
      <c r="D102" s="1" t="s">
        <v>19</v>
      </c>
      <c r="E102" s="1" t="s">
        <v>20</v>
      </c>
      <c r="F102" s="1" t="s">
        <v>20</v>
      </c>
      <c r="G102" s="1" t="s">
        <v>20</v>
      </c>
      <c r="H102" s="1" t="s">
        <v>21</v>
      </c>
      <c r="I102" s="1" t="s">
        <v>22</v>
      </c>
      <c r="J102" s="1"/>
      <c r="K102" s="1" t="s">
        <v>23</v>
      </c>
      <c r="L102" s="1" t="s">
        <v>24</v>
      </c>
      <c r="M102" s="1" t="s">
        <v>24</v>
      </c>
      <c r="N102" s="1" t="str">
        <f>M102</f>
        <v>tis. Kč</v>
      </c>
      <c r="O102" s="1" t="str">
        <f>N102</f>
        <v>tis. Kč</v>
      </c>
      <c r="P102" s="1" t="str">
        <f>O102</f>
        <v>tis. Kč</v>
      </c>
    </row>
    <row r="103" spans="2:16">
      <c r="B103" s="2">
        <v>1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3"/>
      <c r="P103" s="3"/>
    </row>
    <row r="104" spans="2:16">
      <c r="B104" s="2">
        <v>2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3"/>
      <c r="P104" s="3"/>
    </row>
    <row r="105" spans="2:16">
      <c r="B105" s="2">
        <v>3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3"/>
      <c r="P105" s="3"/>
    </row>
    <row r="106" spans="2:16">
      <c r="B106" s="2">
        <v>4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3"/>
      <c r="P106" s="3"/>
    </row>
    <row r="107" spans="2:16">
      <c r="B107" s="2">
        <v>5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3"/>
      <c r="P107" s="3"/>
    </row>
    <row r="108" spans="2:16">
      <c r="B108" s="2">
        <v>6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  <c r="O108" s="3"/>
      <c r="P108" s="3"/>
    </row>
    <row r="109" spans="2:16">
      <c r="B109" s="2">
        <v>7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4"/>
      <c r="O109" s="3"/>
      <c r="P109" s="3"/>
    </row>
    <row r="110" spans="2:16">
      <c r="B110" s="2">
        <v>8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4"/>
      <c r="O110" s="3"/>
      <c r="P110" s="3"/>
    </row>
    <row r="111" spans="2:16">
      <c r="B111" s="2">
        <v>9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4"/>
      <c r="O111" s="3"/>
      <c r="P111" s="3"/>
    </row>
    <row r="112" spans="2:16">
      <c r="B112" s="2">
        <v>10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4"/>
      <c r="O112" s="3"/>
      <c r="P112" s="3"/>
    </row>
    <row r="113" spans="2:16" ht="15.95">
      <c r="B113" s="92" t="s">
        <v>25</v>
      </c>
      <c r="C113" s="92"/>
      <c r="D113" s="92"/>
      <c r="E113" s="5">
        <f t="shared" ref="E113:P113" si="4">SUM(E103:E112)</f>
        <v>0</v>
      </c>
      <c r="F113" s="5">
        <f t="shared" si="4"/>
        <v>0</v>
      </c>
      <c r="G113" s="5">
        <f t="shared" si="4"/>
        <v>0</v>
      </c>
      <c r="H113" s="5">
        <f t="shared" si="4"/>
        <v>0</v>
      </c>
      <c r="I113" s="5">
        <f t="shared" si="4"/>
        <v>0</v>
      </c>
      <c r="J113" s="5">
        <f t="shared" si="4"/>
        <v>0</v>
      </c>
      <c r="K113" s="5">
        <f t="shared" si="4"/>
        <v>0</v>
      </c>
      <c r="L113" s="5">
        <f t="shared" si="4"/>
        <v>0</v>
      </c>
      <c r="M113" s="5">
        <f t="shared" si="4"/>
        <v>0</v>
      </c>
      <c r="N113" s="5">
        <f t="shared" si="4"/>
        <v>0</v>
      </c>
      <c r="O113" s="5">
        <f t="shared" si="4"/>
        <v>0</v>
      </c>
      <c r="P113" s="5">
        <f t="shared" si="4"/>
        <v>0</v>
      </c>
    </row>
    <row r="114" spans="2:16" ht="17.100000000000001">
      <c r="B114" s="143"/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5"/>
      <c r="O114" s="92">
        <f>O113+P113</f>
        <v>0</v>
      </c>
      <c r="P114" s="92"/>
    </row>
    <row r="115" spans="2:16">
      <c r="B115" s="95" t="s">
        <v>26</v>
      </c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</row>
    <row r="117" spans="2:16">
      <c r="B117" s="94" t="s">
        <v>31</v>
      </c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</row>
    <row r="118" spans="2:16">
      <c r="B118" s="94"/>
      <c r="C118" s="94"/>
      <c r="D118" s="94"/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</row>
    <row r="119" spans="2:16" ht="14.45" customHeight="1">
      <c r="B119" s="93" t="s">
        <v>3</v>
      </c>
      <c r="C119" s="93" t="s">
        <v>4</v>
      </c>
      <c r="D119" s="93" t="s">
        <v>5</v>
      </c>
      <c r="E119" s="93" t="s">
        <v>6</v>
      </c>
      <c r="F119" s="93"/>
      <c r="G119" s="93"/>
      <c r="H119" s="93"/>
      <c r="I119" s="93"/>
      <c r="J119" s="93"/>
      <c r="K119" s="93"/>
      <c r="L119" s="93"/>
      <c r="M119" s="93"/>
      <c r="N119" s="93" t="s">
        <v>7</v>
      </c>
      <c r="O119" s="93" t="s">
        <v>8</v>
      </c>
      <c r="P119" s="93"/>
    </row>
    <row r="120" spans="2:16">
      <c r="B120" s="93"/>
      <c r="C120" s="93"/>
      <c r="D120" s="93"/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</row>
    <row r="121" spans="2:16" ht="14.45" customHeight="1">
      <c r="B121" s="93"/>
      <c r="C121" s="93"/>
      <c r="D121" s="93"/>
      <c r="E121" s="93" t="s">
        <v>9</v>
      </c>
      <c r="F121" s="93" t="s">
        <v>10</v>
      </c>
      <c r="G121" s="93"/>
      <c r="H121" s="93"/>
      <c r="I121" s="93"/>
      <c r="J121" s="93"/>
      <c r="K121" s="93" t="s">
        <v>11</v>
      </c>
      <c r="L121" s="93" t="s">
        <v>12</v>
      </c>
      <c r="M121" s="93" t="s">
        <v>13</v>
      </c>
      <c r="N121" s="93"/>
      <c r="O121" s="93" t="s">
        <v>14</v>
      </c>
      <c r="P121" s="93" t="s">
        <v>15</v>
      </c>
    </row>
    <row r="122" spans="2:16">
      <c r="B122" s="93"/>
      <c r="C122" s="93"/>
      <c r="D122" s="93"/>
      <c r="E122" s="93"/>
      <c r="F122" s="93" t="s">
        <v>16</v>
      </c>
      <c r="G122" s="93" t="s">
        <v>17</v>
      </c>
      <c r="H122" s="93" t="s">
        <v>18</v>
      </c>
      <c r="I122" s="93"/>
      <c r="J122" s="93"/>
      <c r="K122" s="93"/>
      <c r="L122" s="93"/>
      <c r="M122" s="93"/>
      <c r="N122" s="93"/>
      <c r="O122" s="93"/>
      <c r="P122" s="93"/>
    </row>
    <row r="123" spans="2:16">
      <c r="B123" s="93"/>
      <c r="C123" s="93"/>
      <c r="D123" s="93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</row>
    <row r="124" spans="2:16">
      <c r="B124" s="93"/>
      <c r="C124" s="93"/>
      <c r="D124" s="93"/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</row>
    <row r="125" spans="2:16">
      <c r="B125" s="93"/>
      <c r="C125" s="93"/>
      <c r="D125" s="1" t="s">
        <v>19</v>
      </c>
      <c r="E125" s="1" t="s">
        <v>20</v>
      </c>
      <c r="F125" s="1" t="s">
        <v>20</v>
      </c>
      <c r="G125" s="1" t="s">
        <v>20</v>
      </c>
      <c r="H125" s="1" t="s">
        <v>21</v>
      </c>
      <c r="I125" s="1" t="s">
        <v>22</v>
      </c>
      <c r="J125" s="1"/>
      <c r="K125" s="1" t="s">
        <v>23</v>
      </c>
      <c r="L125" s="1" t="s">
        <v>24</v>
      </c>
      <c r="M125" s="1" t="s">
        <v>24</v>
      </c>
      <c r="N125" s="1" t="str">
        <f>M125</f>
        <v>tis. Kč</v>
      </c>
      <c r="O125" s="1" t="str">
        <f>N125</f>
        <v>tis. Kč</v>
      </c>
      <c r="P125" s="1" t="str">
        <f>O125</f>
        <v>tis. Kč</v>
      </c>
    </row>
    <row r="126" spans="2:16">
      <c r="B126" s="2">
        <v>1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3"/>
      <c r="P126" s="3"/>
    </row>
    <row r="127" spans="2:16">
      <c r="B127" s="2">
        <v>2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3"/>
      <c r="P127" s="3"/>
    </row>
    <row r="128" spans="2:16">
      <c r="B128" s="2">
        <v>3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3"/>
      <c r="P128" s="3"/>
    </row>
    <row r="129" spans="2:16">
      <c r="B129" s="2">
        <v>4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3"/>
      <c r="P129" s="3"/>
    </row>
    <row r="130" spans="2:16">
      <c r="B130" s="2">
        <v>5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4"/>
      <c r="O130" s="3"/>
      <c r="P130" s="3"/>
    </row>
    <row r="131" spans="2:16">
      <c r="B131" s="2">
        <v>6</v>
      </c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4"/>
      <c r="O131" s="3"/>
      <c r="P131" s="3"/>
    </row>
    <row r="132" spans="2:16">
      <c r="B132" s="2">
        <v>7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4"/>
      <c r="O132" s="3"/>
      <c r="P132" s="3"/>
    </row>
    <row r="133" spans="2:16">
      <c r="B133" s="2">
        <v>8</v>
      </c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4"/>
      <c r="O133" s="3"/>
      <c r="P133" s="3"/>
    </row>
    <row r="134" spans="2:16">
      <c r="B134" s="2">
        <v>9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4"/>
      <c r="O134" s="3"/>
      <c r="P134" s="3"/>
    </row>
    <row r="135" spans="2:16">
      <c r="B135" s="2">
        <v>10</v>
      </c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4"/>
      <c r="O135" s="3"/>
      <c r="P135" s="3"/>
    </row>
    <row r="136" spans="2:16" ht="15.95">
      <c r="B136" s="92" t="s">
        <v>25</v>
      </c>
      <c r="C136" s="92"/>
      <c r="D136" s="92"/>
      <c r="E136" s="5">
        <f t="shared" ref="E136:P136" si="5">SUM(E126:E135)</f>
        <v>0</v>
      </c>
      <c r="F136" s="5">
        <f t="shared" si="5"/>
        <v>0</v>
      </c>
      <c r="G136" s="5">
        <f t="shared" si="5"/>
        <v>0</v>
      </c>
      <c r="H136" s="5">
        <f t="shared" si="5"/>
        <v>0</v>
      </c>
      <c r="I136" s="5">
        <f t="shared" si="5"/>
        <v>0</v>
      </c>
      <c r="J136" s="5">
        <f t="shared" si="5"/>
        <v>0</v>
      </c>
      <c r="K136" s="5">
        <f t="shared" si="5"/>
        <v>0</v>
      </c>
      <c r="L136" s="5">
        <f t="shared" si="5"/>
        <v>0</v>
      </c>
      <c r="M136" s="5">
        <f t="shared" si="5"/>
        <v>0</v>
      </c>
      <c r="N136" s="5">
        <f t="shared" si="5"/>
        <v>0</v>
      </c>
      <c r="O136" s="5">
        <f t="shared" si="5"/>
        <v>0</v>
      </c>
      <c r="P136" s="5">
        <f t="shared" si="5"/>
        <v>0</v>
      </c>
    </row>
    <row r="137" spans="2:16" ht="17.100000000000001">
      <c r="B137" s="143"/>
      <c r="C137" s="144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5"/>
      <c r="O137" s="92">
        <f>O136+P136</f>
        <v>0</v>
      </c>
      <c r="P137" s="92"/>
    </row>
    <row r="138" spans="2:16">
      <c r="B138" s="95" t="s">
        <v>26</v>
      </c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</row>
    <row r="140" spans="2:16">
      <c r="B140" s="94" t="s">
        <v>32</v>
      </c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</row>
    <row r="141" spans="2:16">
      <c r="B141" s="94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</row>
    <row r="142" spans="2:16" ht="14.45" customHeight="1">
      <c r="B142" s="93" t="s">
        <v>3</v>
      </c>
      <c r="C142" s="93" t="s">
        <v>4</v>
      </c>
      <c r="D142" s="93" t="s">
        <v>5</v>
      </c>
      <c r="E142" s="93" t="s">
        <v>6</v>
      </c>
      <c r="F142" s="93"/>
      <c r="G142" s="93"/>
      <c r="H142" s="93"/>
      <c r="I142" s="93"/>
      <c r="J142" s="93"/>
      <c r="K142" s="93"/>
      <c r="L142" s="93"/>
      <c r="M142" s="93"/>
      <c r="N142" s="93" t="s">
        <v>7</v>
      </c>
      <c r="O142" s="93" t="s">
        <v>8</v>
      </c>
      <c r="P142" s="93"/>
    </row>
    <row r="143" spans="2:16">
      <c r="B143" s="93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</row>
    <row r="144" spans="2:16" ht="14.45" customHeight="1">
      <c r="B144" s="93"/>
      <c r="C144" s="93"/>
      <c r="D144" s="93"/>
      <c r="E144" s="93" t="s">
        <v>9</v>
      </c>
      <c r="F144" s="93" t="s">
        <v>10</v>
      </c>
      <c r="G144" s="93"/>
      <c r="H144" s="93"/>
      <c r="I144" s="93"/>
      <c r="J144" s="93"/>
      <c r="K144" s="93" t="s">
        <v>11</v>
      </c>
      <c r="L144" s="93" t="s">
        <v>12</v>
      </c>
      <c r="M144" s="93" t="s">
        <v>13</v>
      </c>
      <c r="N144" s="93"/>
      <c r="O144" s="93" t="s">
        <v>14</v>
      </c>
      <c r="P144" s="93" t="s">
        <v>15</v>
      </c>
    </row>
    <row r="145" spans="2:16">
      <c r="B145" s="93"/>
      <c r="C145" s="93"/>
      <c r="D145" s="93"/>
      <c r="E145" s="93"/>
      <c r="F145" s="93" t="s">
        <v>16</v>
      </c>
      <c r="G145" s="93" t="s">
        <v>17</v>
      </c>
      <c r="H145" s="93" t="s">
        <v>18</v>
      </c>
      <c r="I145" s="93"/>
      <c r="J145" s="93"/>
      <c r="K145" s="93"/>
      <c r="L145" s="93"/>
      <c r="M145" s="93"/>
      <c r="N145" s="93"/>
      <c r="O145" s="93"/>
      <c r="P145" s="93"/>
    </row>
    <row r="146" spans="2:16">
      <c r="B146" s="93"/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</row>
    <row r="147" spans="2:16"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</row>
    <row r="148" spans="2:16">
      <c r="B148" s="93"/>
      <c r="C148" s="93"/>
      <c r="D148" s="1" t="s">
        <v>19</v>
      </c>
      <c r="E148" s="1" t="s">
        <v>20</v>
      </c>
      <c r="F148" s="1" t="s">
        <v>20</v>
      </c>
      <c r="G148" s="1" t="s">
        <v>20</v>
      </c>
      <c r="H148" s="1" t="s">
        <v>21</v>
      </c>
      <c r="I148" s="1" t="s">
        <v>22</v>
      </c>
      <c r="J148" s="1"/>
      <c r="K148" s="1" t="s">
        <v>23</v>
      </c>
      <c r="L148" s="1" t="s">
        <v>24</v>
      </c>
      <c r="M148" s="1" t="s">
        <v>24</v>
      </c>
      <c r="N148" s="1" t="str">
        <f>M148</f>
        <v>tis. Kč</v>
      </c>
      <c r="O148" s="1" t="str">
        <f>N148</f>
        <v>tis. Kč</v>
      </c>
      <c r="P148" s="1" t="str">
        <f>O148</f>
        <v>tis. Kč</v>
      </c>
    </row>
    <row r="149" spans="2:16">
      <c r="B149" s="2">
        <v>1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3"/>
      <c r="P149" s="3"/>
    </row>
    <row r="150" spans="2:16">
      <c r="B150" s="2">
        <v>2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3"/>
      <c r="P150" s="3"/>
    </row>
    <row r="151" spans="2:16">
      <c r="B151" s="2">
        <v>3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3"/>
      <c r="P151" s="3"/>
    </row>
    <row r="152" spans="2:16">
      <c r="B152" s="2">
        <v>4</v>
      </c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4"/>
      <c r="O152" s="3"/>
      <c r="P152" s="3"/>
    </row>
    <row r="153" spans="2:16">
      <c r="B153" s="2">
        <v>5</v>
      </c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4"/>
      <c r="O153" s="3"/>
      <c r="P153" s="3"/>
    </row>
    <row r="154" spans="2:16">
      <c r="B154" s="2">
        <v>6</v>
      </c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4"/>
      <c r="O154" s="3"/>
      <c r="P154" s="3"/>
    </row>
    <row r="155" spans="2:16">
      <c r="B155" s="2">
        <v>7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4"/>
      <c r="O155" s="3"/>
      <c r="P155" s="3"/>
    </row>
    <row r="156" spans="2:16">
      <c r="B156" s="2">
        <v>8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4"/>
      <c r="O156" s="3"/>
      <c r="P156" s="3"/>
    </row>
    <row r="157" spans="2:16">
      <c r="B157" s="2">
        <v>9</v>
      </c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4"/>
      <c r="O157" s="3"/>
      <c r="P157" s="3"/>
    </row>
    <row r="158" spans="2:16">
      <c r="B158" s="2">
        <v>10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4"/>
      <c r="O158" s="3"/>
      <c r="P158" s="3"/>
    </row>
    <row r="159" spans="2:16" ht="15.95">
      <c r="B159" s="92" t="s">
        <v>25</v>
      </c>
      <c r="C159" s="92"/>
      <c r="D159" s="92"/>
      <c r="E159" s="5">
        <f t="shared" ref="E159:P159" si="6">SUM(E149:E158)</f>
        <v>0</v>
      </c>
      <c r="F159" s="5">
        <f t="shared" si="6"/>
        <v>0</v>
      </c>
      <c r="G159" s="5">
        <f t="shared" si="6"/>
        <v>0</v>
      </c>
      <c r="H159" s="5">
        <f t="shared" si="6"/>
        <v>0</v>
      </c>
      <c r="I159" s="5">
        <f t="shared" si="6"/>
        <v>0</v>
      </c>
      <c r="J159" s="5">
        <f t="shared" si="6"/>
        <v>0</v>
      </c>
      <c r="K159" s="5">
        <f t="shared" si="6"/>
        <v>0</v>
      </c>
      <c r="L159" s="5">
        <f t="shared" si="6"/>
        <v>0</v>
      </c>
      <c r="M159" s="5">
        <f t="shared" si="6"/>
        <v>0</v>
      </c>
      <c r="N159" s="5">
        <f t="shared" si="6"/>
        <v>0</v>
      </c>
      <c r="O159" s="5">
        <f t="shared" si="6"/>
        <v>0</v>
      </c>
      <c r="P159" s="5">
        <f t="shared" si="6"/>
        <v>0</v>
      </c>
    </row>
    <row r="160" spans="2:16" ht="17.100000000000001">
      <c r="B160" s="143"/>
      <c r="C160" s="144"/>
      <c r="D160" s="144"/>
      <c r="E160" s="144"/>
      <c r="F160" s="144"/>
      <c r="G160" s="144"/>
      <c r="H160" s="144"/>
      <c r="I160" s="144"/>
      <c r="J160" s="144"/>
      <c r="K160" s="144"/>
      <c r="L160" s="144"/>
      <c r="M160" s="144"/>
      <c r="N160" s="145"/>
      <c r="O160" s="92">
        <f>O159+P159</f>
        <v>0</v>
      </c>
      <c r="P160" s="92"/>
    </row>
    <row r="161" spans="2:16">
      <c r="B161" s="95" t="s">
        <v>26</v>
      </c>
      <c r="C161" s="95"/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  <c r="O161" s="95"/>
      <c r="P161" s="95"/>
    </row>
    <row r="163" spans="2:16" hidden="1">
      <c r="B163" s="94"/>
      <c r="C163" s="94"/>
      <c r="D163" s="94"/>
      <c r="E163" s="94"/>
      <c r="F163" s="94"/>
      <c r="G163" s="94"/>
      <c r="H163" s="94"/>
      <c r="I163" s="94"/>
      <c r="J163" s="94"/>
      <c r="K163" s="94"/>
      <c r="L163" s="94"/>
      <c r="M163" s="94"/>
      <c r="N163" s="94"/>
      <c r="O163" s="94"/>
      <c r="P163" s="94"/>
    </row>
    <row r="164" spans="2:16" hidden="1">
      <c r="B164" s="94"/>
      <c r="C164" s="94"/>
      <c r="D164" s="94"/>
      <c r="E164" s="94"/>
      <c r="F164" s="94"/>
      <c r="G164" s="94"/>
      <c r="H164" s="94"/>
      <c r="I164" s="94"/>
      <c r="J164" s="94"/>
      <c r="K164" s="94"/>
      <c r="L164" s="94"/>
      <c r="M164" s="94"/>
      <c r="N164" s="94"/>
      <c r="O164" s="94"/>
      <c r="P164" s="94"/>
    </row>
    <row r="165" spans="2:16" hidden="1">
      <c r="B165" s="93" t="s">
        <v>3</v>
      </c>
      <c r="C165" s="93" t="s">
        <v>4</v>
      </c>
      <c r="D165" s="93" t="s">
        <v>5</v>
      </c>
      <c r="E165" s="93" t="s">
        <v>6</v>
      </c>
      <c r="F165" s="93"/>
      <c r="G165" s="93"/>
      <c r="H165" s="93"/>
      <c r="I165" s="93"/>
      <c r="J165" s="93"/>
      <c r="K165" s="93"/>
      <c r="L165" s="93"/>
      <c r="M165" s="93"/>
      <c r="N165" s="93" t="s">
        <v>33</v>
      </c>
      <c r="O165" s="93" t="s">
        <v>8</v>
      </c>
      <c r="P165" s="93"/>
    </row>
    <row r="166" spans="2:16" hidden="1">
      <c r="B166" s="93"/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</row>
    <row r="167" spans="2:16" hidden="1">
      <c r="B167" s="93"/>
      <c r="C167" s="93"/>
      <c r="D167" s="93"/>
      <c r="E167" s="93" t="s">
        <v>9</v>
      </c>
      <c r="F167" s="93" t="s">
        <v>10</v>
      </c>
      <c r="G167" s="93"/>
      <c r="H167" s="93"/>
      <c r="I167" s="93"/>
      <c r="J167" s="93"/>
      <c r="K167" s="93" t="s">
        <v>11</v>
      </c>
      <c r="L167" s="93" t="s">
        <v>34</v>
      </c>
      <c r="M167" s="93" t="s">
        <v>35</v>
      </c>
      <c r="N167" s="93"/>
      <c r="O167" s="93" t="s">
        <v>36</v>
      </c>
      <c r="P167" s="93" t="s">
        <v>37</v>
      </c>
    </row>
    <row r="168" spans="2:16" hidden="1">
      <c r="B168" s="93"/>
      <c r="C168" s="93"/>
      <c r="D168" s="93"/>
      <c r="E168" s="93"/>
      <c r="F168" s="93" t="s">
        <v>16</v>
      </c>
      <c r="G168" s="93" t="s">
        <v>17</v>
      </c>
      <c r="H168" s="93" t="s">
        <v>18</v>
      </c>
      <c r="I168" s="93"/>
      <c r="J168" s="93"/>
      <c r="K168" s="93"/>
      <c r="L168" s="93"/>
      <c r="M168" s="93"/>
      <c r="N168" s="93"/>
      <c r="O168" s="93"/>
      <c r="P168" s="93"/>
    </row>
    <row r="169" spans="2:16" hidden="1">
      <c r="B169" s="93"/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</row>
    <row r="170" spans="2:16" hidden="1">
      <c r="B170" s="93"/>
      <c r="C170" s="93"/>
      <c r="D170" s="1" t="s">
        <v>19</v>
      </c>
      <c r="E170" s="1" t="s">
        <v>20</v>
      </c>
      <c r="F170" s="1" t="s">
        <v>20</v>
      </c>
      <c r="G170" s="1" t="s">
        <v>20</v>
      </c>
      <c r="H170" s="1" t="s">
        <v>21</v>
      </c>
      <c r="I170" s="1" t="s">
        <v>22</v>
      </c>
      <c r="J170" s="1"/>
      <c r="K170" s="1" t="s">
        <v>23</v>
      </c>
      <c r="L170" s="1" t="s">
        <v>24</v>
      </c>
      <c r="M170" s="1" t="s">
        <v>24</v>
      </c>
      <c r="N170" s="1" t="str">
        <f>M170</f>
        <v>tis. Kč</v>
      </c>
      <c r="O170" s="1" t="str">
        <f>N170</f>
        <v>tis. Kč</v>
      </c>
      <c r="P170" s="1" t="str">
        <f>O170</f>
        <v>tis. Kč</v>
      </c>
    </row>
    <row r="171" spans="2:16" hidden="1">
      <c r="B171" s="2">
        <v>1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3"/>
      <c r="P171" s="3"/>
    </row>
    <row r="172" spans="2:16" hidden="1">
      <c r="B172" s="2">
        <v>2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3"/>
      <c r="P172" s="3"/>
    </row>
    <row r="173" spans="2:16" hidden="1">
      <c r="B173" s="2">
        <v>3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3"/>
      <c r="P173" s="3"/>
    </row>
    <row r="174" spans="2:16" hidden="1">
      <c r="B174" s="2">
        <v>4</v>
      </c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4"/>
      <c r="O174" s="3"/>
      <c r="P174" s="3"/>
    </row>
    <row r="175" spans="2:16" hidden="1">
      <c r="B175" s="2">
        <v>5</v>
      </c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4"/>
      <c r="O175" s="3"/>
      <c r="P175" s="3"/>
    </row>
    <row r="176" spans="2:16" hidden="1">
      <c r="B176" s="2">
        <v>6</v>
      </c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4"/>
      <c r="O176" s="3"/>
      <c r="P176" s="3"/>
    </row>
    <row r="177" spans="2:16" hidden="1">
      <c r="B177" s="2">
        <v>7</v>
      </c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4"/>
      <c r="O177" s="3"/>
      <c r="P177" s="3"/>
    </row>
    <row r="178" spans="2:16" hidden="1">
      <c r="B178" s="2">
        <v>8</v>
      </c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4"/>
      <c r="O178" s="3"/>
      <c r="P178" s="3"/>
    </row>
    <row r="179" spans="2:16" hidden="1">
      <c r="B179" s="2">
        <v>9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4"/>
      <c r="O179" s="3"/>
      <c r="P179" s="3"/>
    </row>
    <row r="180" spans="2:16" hidden="1">
      <c r="B180" s="2">
        <v>10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4"/>
      <c r="O180" s="3"/>
      <c r="P180" s="3"/>
    </row>
    <row r="181" spans="2:16" ht="15.95" hidden="1">
      <c r="B181" s="92" t="s">
        <v>25</v>
      </c>
      <c r="C181" s="92"/>
      <c r="D181" s="92"/>
      <c r="E181" s="5">
        <f t="shared" ref="E181:P181" si="7">SUM(E171:E180)</f>
        <v>0</v>
      </c>
      <c r="F181" s="5">
        <f t="shared" si="7"/>
        <v>0</v>
      </c>
      <c r="G181" s="5">
        <f t="shared" si="7"/>
        <v>0</v>
      </c>
      <c r="H181" s="5">
        <f t="shared" si="7"/>
        <v>0</v>
      </c>
      <c r="I181" s="5">
        <f t="shared" si="7"/>
        <v>0</v>
      </c>
      <c r="J181" s="5">
        <f t="shared" si="7"/>
        <v>0</v>
      </c>
      <c r="K181" s="5">
        <f t="shared" si="7"/>
        <v>0</v>
      </c>
      <c r="L181" s="5">
        <f t="shared" si="7"/>
        <v>0</v>
      </c>
      <c r="M181" s="5">
        <f t="shared" si="7"/>
        <v>0</v>
      </c>
      <c r="N181" s="5">
        <f t="shared" si="7"/>
        <v>0</v>
      </c>
      <c r="O181" s="5">
        <f t="shared" si="7"/>
        <v>0</v>
      </c>
      <c r="P181" s="5">
        <f t="shared" si="7"/>
        <v>0</v>
      </c>
    </row>
    <row r="182" spans="2:16" ht="17.100000000000001" hidden="1">
      <c r="B182" s="143"/>
      <c r="C182" s="144"/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5"/>
      <c r="O182" s="92">
        <f>O181+P181</f>
        <v>0</v>
      </c>
      <c r="P182" s="92"/>
    </row>
    <row r="183" spans="2:16" hidden="1"/>
    <row r="184" spans="2:16" hidden="1"/>
    <row r="185" spans="2:16" hidden="1">
      <c r="B185" s="94"/>
      <c r="C185" s="94"/>
      <c r="D185" s="94"/>
      <c r="E185" s="94"/>
      <c r="F185" s="94"/>
      <c r="G185" s="94"/>
      <c r="H185" s="94"/>
      <c r="I185" s="94"/>
      <c r="J185" s="94"/>
      <c r="K185" s="94"/>
      <c r="L185" s="94"/>
      <c r="M185" s="94"/>
      <c r="N185" s="94"/>
      <c r="O185" s="94"/>
      <c r="P185" s="94"/>
    </row>
    <row r="186" spans="2:16" hidden="1">
      <c r="B186" s="94"/>
      <c r="C186" s="94"/>
      <c r="D186" s="94"/>
      <c r="E186" s="94"/>
      <c r="F186" s="94"/>
      <c r="G186" s="94"/>
      <c r="H186" s="94"/>
      <c r="I186" s="94"/>
      <c r="J186" s="94"/>
      <c r="K186" s="94"/>
      <c r="L186" s="94"/>
      <c r="M186" s="94"/>
      <c r="N186" s="94"/>
      <c r="O186" s="94"/>
      <c r="P186" s="94"/>
    </row>
    <row r="187" spans="2:16" hidden="1">
      <c r="B187" s="93" t="s">
        <v>3</v>
      </c>
      <c r="C187" s="93" t="s">
        <v>4</v>
      </c>
      <c r="D187" s="93" t="s">
        <v>5</v>
      </c>
      <c r="E187" s="93" t="s">
        <v>6</v>
      </c>
      <c r="F187" s="93"/>
      <c r="G187" s="93"/>
      <c r="H187" s="93"/>
      <c r="I187" s="93"/>
      <c r="J187" s="93"/>
      <c r="K187" s="93"/>
      <c r="L187" s="93"/>
      <c r="M187" s="93"/>
      <c r="N187" s="93" t="s">
        <v>33</v>
      </c>
      <c r="O187" s="93" t="s">
        <v>8</v>
      </c>
      <c r="P187" s="93"/>
    </row>
    <row r="188" spans="2:16" hidden="1"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</row>
    <row r="189" spans="2:16" hidden="1">
      <c r="B189" s="93"/>
      <c r="C189" s="93"/>
      <c r="D189" s="93"/>
      <c r="E189" s="93" t="s">
        <v>9</v>
      </c>
      <c r="F189" s="93" t="s">
        <v>10</v>
      </c>
      <c r="G189" s="93"/>
      <c r="H189" s="93"/>
      <c r="I189" s="93"/>
      <c r="J189" s="93"/>
      <c r="K189" s="93" t="s">
        <v>11</v>
      </c>
      <c r="L189" s="93" t="s">
        <v>34</v>
      </c>
      <c r="M189" s="93" t="s">
        <v>35</v>
      </c>
      <c r="N189" s="93"/>
      <c r="O189" s="93" t="s">
        <v>36</v>
      </c>
      <c r="P189" s="93" t="s">
        <v>37</v>
      </c>
    </row>
    <row r="190" spans="2:16" hidden="1">
      <c r="B190" s="93"/>
      <c r="C190" s="93"/>
      <c r="D190" s="93"/>
      <c r="E190" s="93"/>
      <c r="F190" s="93" t="s">
        <v>16</v>
      </c>
      <c r="G190" s="93" t="s">
        <v>17</v>
      </c>
      <c r="H190" s="93" t="s">
        <v>18</v>
      </c>
      <c r="I190" s="93"/>
      <c r="J190" s="93"/>
      <c r="K190" s="93"/>
      <c r="L190" s="93"/>
      <c r="M190" s="93"/>
      <c r="N190" s="93"/>
      <c r="O190" s="93"/>
      <c r="P190" s="93"/>
    </row>
    <row r="191" spans="2:16" hidden="1">
      <c r="B191" s="93"/>
      <c r="C191" s="93"/>
      <c r="D191" s="93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</row>
    <row r="192" spans="2:16" hidden="1">
      <c r="B192" s="93"/>
      <c r="C192" s="93"/>
      <c r="D192" s="1" t="s">
        <v>19</v>
      </c>
      <c r="E192" s="1" t="s">
        <v>20</v>
      </c>
      <c r="F192" s="1" t="s">
        <v>20</v>
      </c>
      <c r="G192" s="1" t="s">
        <v>20</v>
      </c>
      <c r="H192" s="1" t="s">
        <v>21</v>
      </c>
      <c r="I192" s="1" t="s">
        <v>22</v>
      </c>
      <c r="J192" s="1"/>
      <c r="K192" s="1" t="s">
        <v>23</v>
      </c>
      <c r="L192" s="1" t="s">
        <v>24</v>
      </c>
      <c r="M192" s="1" t="s">
        <v>24</v>
      </c>
      <c r="N192" s="1" t="str">
        <f>M192</f>
        <v>tis. Kč</v>
      </c>
      <c r="O192" s="1" t="str">
        <f>N192</f>
        <v>tis. Kč</v>
      </c>
      <c r="P192" s="1" t="str">
        <f>O192</f>
        <v>tis. Kč</v>
      </c>
    </row>
    <row r="193" spans="2:16" hidden="1">
      <c r="B193" s="2">
        <v>1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3"/>
      <c r="P193" s="3"/>
    </row>
    <row r="194" spans="2:16" hidden="1">
      <c r="B194" s="2">
        <v>2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3"/>
      <c r="P194" s="3"/>
    </row>
    <row r="195" spans="2:16" hidden="1">
      <c r="B195" s="2">
        <v>3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3"/>
      <c r="P195" s="3"/>
    </row>
    <row r="196" spans="2:16" hidden="1">
      <c r="B196" s="2">
        <v>4</v>
      </c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4"/>
      <c r="O196" s="3"/>
      <c r="P196" s="3"/>
    </row>
    <row r="197" spans="2:16" hidden="1">
      <c r="B197" s="2">
        <v>5</v>
      </c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4"/>
      <c r="O197" s="3"/>
      <c r="P197" s="3"/>
    </row>
    <row r="198" spans="2:16" hidden="1">
      <c r="B198" s="2">
        <v>6</v>
      </c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4"/>
      <c r="O198" s="3"/>
      <c r="P198" s="3"/>
    </row>
    <row r="199" spans="2:16" hidden="1">
      <c r="B199" s="2">
        <v>7</v>
      </c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4"/>
      <c r="O199" s="3"/>
      <c r="P199" s="3"/>
    </row>
    <row r="200" spans="2:16" hidden="1">
      <c r="B200" s="2">
        <v>8</v>
      </c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4"/>
      <c r="O200" s="3"/>
      <c r="P200" s="3"/>
    </row>
    <row r="201" spans="2:16" hidden="1">
      <c r="B201" s="2">
        <v>9</v>
      </c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4"/>
      <c r="O201" s="3"/>
      <c r="P201" s="3"/>
    </row>
    <row r="202" spans="2:16" hidden="1">
      <c r="B202" s="2">
        <v>10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4"/>
      <c r="O202" s="3"/>
      <c r="P202" s="3"/>
    </row>
    <row r="203" spans="2:16" ht="15.95" hidden="1">
      <c r="B203" s="92" t="s">
        <v>25</v>
      </c>
      <c r="C203" s="92"/>
      <c r="D203" s="92"/>
      <c r="E203" s="5">
        <f t="shared" ref="E203:P203" si="8">SUM(E193:E202)</f>
        <v>0</v>
      </c>
      <c r="F203" s="5">
        <f t="shared" si="8"/>
        <v>0</v>
      </c>
      <c r="G203" s="5">
        <f t="shared" si="8"/>
        <v>0</v>
      </c>
      <c r="H203" s="5">
        <f t="shared" si="8"/>
        <v>0</v>
      </c>
      <c r="I203" s="5">
        <f t="shared" si="8"/>
        <v>0</v>
      </c>
      <c r="J203" s="5">
        <f t="shared" si="8"/>
        <v>0</v>
      </c>
      <c r="K203" s="5">
        <f t="shared" si="8"/>
        <v>0</v>
      </c>
      <c r="L203" s="5">
        <f t="shared" si="8"/>
        <v>0</v>
      </c>
      <c r="M203" s="5">
        <f t="shared" si="8"/>
        <v>0</v>
      </c>
      <c r="N203" s="5">
        <f t="shared" si="8"/>
        <v>0</v>
      </c>
      <c r="O203" s="5">
        <f t="shared" si="8"/>
        <v>0</v>
      </c>
      <c r="P203" s="5">
        <f t="shared" si="8"/>
        <v>0</v>
      </c>
    </row>
    <row r="204" spans="2:16" ht="17.100000000000001" hidden="1">
      <c r="B204" s="143"/>
      <c r="C204" s="144"/>
      <c r="D204" s="144"/>
      <c r="E204" s="144"/>
      <c r="F204" s="144"/>
      <c r="G204" s="144"/>
      <c r="H204" s="144"/>
      <c r="I204" s="144"/>
      <c r="J204" s="144"/>
      <c r="K204" s="144"/>
      <c r="L204" s="144"/>
      <c r="M204" s="144"/>
      <c r="N204" s="145"/>
      <c r="O204" s="92">
        <f>O203+P203</f>
        <v>0</v>
      </c>
      <c r="P204" s="92"/>
    </row>
    <row r="205" spans="2:16" hidden="1"/>
    <row r="206" spans="2:16" hidden="1"/>
    <row r="207" spans="2:16" hidden="1">
      <c r="B207" s="94"/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4"/>
      <c r="P207" s="94"/>
    </row>
    <row r="208" spans="2:16" hidden="1">
      <c r="B208" s="94"/>
      <c r="C208" s="94"/>
      <c r="D208" s="94"/>
      <c r="E208" s="94"/>
      <c r="F208" s="94"/>
      <c r="G208" s="94"/>
      <c r="H208" s="94"/>
      <c r="I208" s="94"/>
      <c r="J208" s="94"/>
      <c r="K208" s="94"/>
      <c r="L208" s="94"/>
      <c r="M208" s="94"/>
      <c r="N208" s="94"/>
      <c r="O208" s="94"/>
      <c r="P208" s="94"/>
    </row>
    <row r="209" spans="2:16" hidden="1">
      <c r="B209" s="93" t="s">
        <v>3</v>
      </c>
      <c r="C209" s="93" t="s">
        <v>4</v>
      </c>
      <c r="D209" s="93" t="s">
        <v>5</v>
      </c>
      <c r="E209" s="93" t="s">
        <v>6</v>
      </c>
      <c r="F209" s="93"/>
      <c r="G209" s="93"/>
      <c r="H209" s="93"/>
      <c r="I209" s="93"/>
      <c r="J209" s="93"/>
      <c r="K209" s="93"/>
      <c r="L209" s="93"/>
      <c r="M209" s="93"/>
      <c r="N209" s="93" t="s">
        <v>33</v>
      </c>
      <c r="O209" s="93" t="s">
        <v>8</v>
      </c>
      <c r="P209" s="93"/>
    </row>
    <row r="210" spans="2:16" hidden="1">
      <c r="B210" s="93"/>
      <c r="C210" s="93"/>
      <c r="D210" s="93"/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3"/>
    </row>
    <row r="211" spans="2:16" hidden="1">
      <c r="B211" s="93"/>
      <c r="C211" s="93"/>
      <c r="D211" s="93"/>
      <c r="E211" s="93" t="s">
        <v>9</v>
      </c>
      <c r="F211" s="93" t="s">
        <v>10</v>
      </c>
      <c r="G211" s="93"/>
      <c r="H211" s="93"/>
      <c r="I211" s="93"/>
      <c r="J211" s="93"/>
      <c r="K211" s="93" t="s">
        <v>11</v>
      </c>
      <c r="L211" s="93" t="s">
        <v>34</v>
      </c>
      <c r="M211" s="93" t="s">
        <v>35</v>
      </c>
      <c r="N211" s="93"/>
      <c r="O211" s="93" t="s">
        <v>36</v>
      </c>
      <c r="P211" s="93" t="s">
        <v>37</v>
      </c>
    </row>
    <row r="212" spans="2:16" hidden="1">
      <c r="B212" s="93"/>
      <c r="C212" s="93"/>
      <c r="D212" s="93"/>
      <c r="E212" s="93"/>
      <c r="F212" s="93" t="s">
        <v>16</v>
      </c>
      <c r="G212" s="93" t="s">
        <v>17</v>
      </c>
      <c r="H212" s="93" t="s">
        <v>18</v>
      </c>
      <c r="I212" s="93"/>
      <c r="J212" s="93"/>
      <c r="K212" s="93"/>
      <c r="L212" s="93"/>
      <c r="M212" s="93"/>
      <c r="N212" s="93"/>
      <c r="O212" s="93"/>
      <c r="P212" s="93"/>
    </row>
    <row r="213" spans="2:16" hidden="1">
      <c r="B213" s="93"/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</row>
    <row r="214" spans="2:16" hidden="1">
      <c r="B214" s="93"/>
      <c r="C214" s="93"/>
      <c r="D214" s="1" t="s">
        <v>19</v>
      </c>
      <c r="E214" s="1" t="s">
        <v>20</v>
      </c>
      <c r="F214" s="1" t="s">
        <v>20</v>
      </c>
      <c r="G214" s="1" t="s">
        <v>20</v>
      </c>
      <c r="H214" s="1" t="s">
        <v>21</v>
      </c>
      <c r="I214" s="1" t="s">
        <v>22</v>
      </c>
      <c r="J214" s="1"/>
      <c r="K214" s="1" t="s">
        <v>23</v>
      </c>
      <c r="L214" s="1" t="s">
        <v>24</v>
      </c>
      <c r="M214" s="1" t="s">
        <v>24</v>
      </c>
      <c r="N214" s="1" t="str">
        <f>M214</f>
        <v>tis. Kč</v>
      </c>
      <c r="O214" s="1" t="str">
        <f>N214</f>
        <v>tis. Kč</v>
      </c>
      <c r="P214" s="1" t="str">
        <f>O214</f>
        <v>tis. Kč</v>
      </c>
    </row>
    <row r="215" spans="2:16" hidden="1">
      <c r="B215" s="2">
        <v>1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3"/>
      <c r="P215" s="3"/>
    </row>
    <row r="216" spans="2:16" hidden="1">
      <c r="B216" s="2">
        <v>2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3"/>
      <c r="P216" s="3"/>
    </row>
    <row r="217" spans="2:16" hidden="1">
      <c r="B217" s="2">
        <v>3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3"/>
      <c r="P217" s="3"/>
    </row>
    <row r="218" spans="2:16" hidden="1">
      <c r="B218" s="2">
        <v>4</v>
      </c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4"/>
      <c r="O218" s="3"/>
      <c r="P218" s="3"/>
    </row>
    <row r="219" spans="2:16" hidden="1">
      <c r="B219" s="2">
        <v>5</v>
      </c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4"/>
      <c r="O219" s="3"/>
      <c r="P219" s="3"/>
    </row>
    <row r="220" spans="2:16" hidden="1">
      <c r="B220" s="2">
        <v>6</v>
      </c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4"/>
      <c r="O220" s="3"/>
      <c r="P220" s="3"/>
    </row>
    <row r="221" spans="2:16" hidden="1">
      <c r="B221" s="2">
        <v>7</v>
      </c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4"/>
      <c r="O221" s="3"/>
      <c r="P221" s="3"/>
    </row>
    <row r="222" spans="2:16" hidden="1">
      <c r="B222" s="2">
        <v>8</v>
      </c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4"/>
      <c r="O222" s="3"/>
      <c r="P222" s="3"/>
    </row>
    <row r="223" spans="2:16" hidden="1">
      <c r="B223" s="2">
        <v>9</v>
      </c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4"/>
      <c r="O223" s="3"/>
      <c r="P223" s="3"/>
    </row>
    <row r="224" spans="2:16" hidden="1">
      <c r="B224" s="2">
        <v>10</v>
      </c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4"/>
      <c r="O224" s="3"/>
      <c r="P224" s="3"/>
    </row>
    <row r="225" spans="2:16" ht="15.95" hidden="1">
      <c r="B225" s="92" t="s">
        <v>25</v>
      </c>
      <c r="C225" s="92"/>
      <c r="D225" s="92"/>
      <c r="E225" s="5">
        <f t="shared" ref="E225:P225" si="9">SUM(E215:E224)</f>
        <v>0</v>
      </c>
      <c r="F225" s="5">
        <f t="shared" si="9"/>
        <v>0</v>
      </c>
      <c r="G225" s="5">
        <f t="shared" si="9"/>
        <v>0</v>
      </c>
      <c r="H225" s="5">
        <f t="shared" si="9"/>
        <v>0</v>
      </c>
      <c r="I225" s="5">
        <f t="shared" si="9"/>
        <v>0</v>
      </c>
      <c r="J225" s="5">
        <f t="shared" si="9"/>
        <v>0</v>
      </c>
      <c r="K225" s="5">
        <f t="shared" si="9"/>
        <v>0</v>
      </c>
      <c r="L225" s="5">
        <f t="shared" si="9"/>
        <v>0</v>
      </c>
      <c r="M225" s="5">
        <f t="shared" si="9"/>
        <v>0</v>
      </c>
      <c r="N225" s="5">
        <f t="shared" si="9"/>
        <v>0</v>
      </c>
      <c r="O225" s="5">
        <f t="shared" si="9"/>
        <v>0</v>
      </c>
      <c r="P225" s="5">
        <f t="shared" si="9"/>
        <v>0</v>
      </c>
    </row>
    <row r="226" spans="2:16" ht="17.100000000000001" hidden="1">
      <c r="B226" s="143"/>
      <c r="C226" s="144"/>
      <c r="D226" s="144"/>
      <c r="E226" s="144"/>
      <c r="F226" s="144"/>
      <c r="G226" s="144"/>
      <c r="H226" s="144"/>
      <c r="I226" s="144"/>
      <c r="J226" s="144"/>
      <c r="K226" s="144"/>
      <c r="L226" s="144"/>
      <c r="M226" s="144"/>
      <c r="N226" s="145"/>
      <c r="O226" s="92">
        <f>O225+P225</f>
        <v>0</v>
      </c>
      <c r="P226" s="92"/>
    </row>
    <row r="227" spans="2:16" hidden="1"/>
  </sheetData>
  <protectedRanges>
    <protectedRange sqref="C11:P15 C171:P175 C193:P197 C215:P219 C34:P38 C57:P61 C80:P84 C103:P107 C126:P130 C149:P153" name="asfa_1"/>
  </protectedRanges>
  <mergeCells count="209">
    <mergeCell ref="B46:P46"/>
    <mergeCell ref="B69:P69"/>
    <mergeCell ref="B92:P92"/>
    <mergeCell ref="B115:P115"/>
    <mergeCell ref="B138:P138"/>
    <mergeCell ref="B161:P161"/>
    <mergeCell ref="L6:L9"/>
    <mergeCell ref="M6:M9"/>
    <mergeCell ref="O6:O9"/>
    <mergeCell ref="P6:P9"/>
    <mergeCell ref="F7:F9"/>
    <mergeCell ref="G7:G9"/>
    <mergeCell ref="H7:J9"/>
    <mergeCell ref="B21:D21"/>
    <mergeCell ref="B22:N22"/>
    <mergeCell ref="O22:P22"/>
    <mergeCell ref="B25:P26"/>
    <mergeCell ref="B27:B33"/>
    <mergeCell ref="C27:C33"/>
    <mergeCell ref="D27:D32"/>
    <mergeCell ref="E27:M28"/>
    <mergeCell ref="N27:N32"/>
    <mergeCell ref="O27:P28"/>
    <mergeCell ref="P29:P32"/>
    <mergeCell ref="B2:P3"/>
    <mergeCell ref="B4:B10"/>
    <mergeCell ref="C4:C10"/>
    <mergeCell ref="D4:D9"/>
    <mergeCell ref="E4:M5"/>
    <mergeCell ref="N4:N9"/>
    <mergeCell ref="O4:P5"/>
    <mergeCell ref="E6:E9"/>
    <mergeCell ref="F6:J6"/>
    <mergeCell ref="K6:K9"/>
    <mergeCell ref="F30:F32"/>
    <mergeCell ref="G30:G32"/>
    <mergeCell ref="H30:J32"/>
    <mergeCell ref="B23:P23"/>
    <mergeCell ref="B44:D44"/>
    <mergeCell ref="B45:N45"/>
    <mergeCell ref="O45:P45"/>
    <mergeCell ref="E29:E32"/>
    <mergeCell ref="F29:J29"/>
    <mergeCell ref="K29:K32"/>
    <mergeCell ref="L29:L32"/>
    <mergeCell ref="M29:M32"/>
    <mergeCell ref="O29:O32"/>
    <mergeCell ref="L52:L55"/>
    <mergeCell ref="M52:M55"/>
    <mergeCell ref="O52:O55"/>
    <mergeCell ref="P52:P55"/>
    <mergeCell ref="F53:F55"/>
    <mergeCell ref="G53:G55"/>
    <mergeCell ref="H53:J55"/>
    <mergeCell ref="B48:P49"/>
    <mergeCell ref="B50:B56"/>
    <mergeCell ref="C50:C56"/>
    <mergeCell ref="D50:D55"/>
    <mergeCell ref="E50:M51"/>
    <mergeCell ref="N50:N55"/>
    <mergeCell ref="O50:P51"/>
    <mergeCell ref="E52:E55"/>
    <mergeCell ref="F52:J52"/>
    <mergeCell ref="K52:K55"/>
    <mergeCell ref="B67:D67"/>
    <mergeCell ref="B68:N68"/>
    <mergeCell ref="O68:P68"/>
    <mergeCell ref="B71:P72"/>
    <mergeCell ref="B73:B79"/>
    <mergeCell ref="C73:C79"/>
    <mergeCell ref="D73:D78"/>
    <mergeCell ref="E73:M74"/>
    <mergeCell ref="N73:N78"/>
    <mergeCell ref="O73:P74"/>
    <mergeCell ref="P75:P78"/>
    <mergeCell ref="F76:F78"/>
    <mergeCell ref="G76:G78"/>
    <mergeCell ref="H76:J78"/>
    <mergeCell ref="B90:D90"/>
    <mergeCell ref="B91:N91"/>
    <mergeCell ref="O91:P91"/>
    <mergeCell ref="E75:E78"/>
    <mergeCell ref="F75:J75"/>
    <mergeCell ref="K75:K78"/>
    <mergeCell ref="L75:L78"/>
    <mergeCell ref="M75:M78"/>
    <mergeCell ref="O75:O78"/>
    <mergeCell ref="L98:L101"/>
    <mergeCell ref="M98:M101"/>
    <mergeCell ref="O98:O101"/>
    <mergeCell ref="P98:P101"/>
    <mergeCell ref="F99:F101"/>
    <mergeCell ref="G99:G101"/>
    <mergeCell ref="H99:J101"/>
    <mergeCell ref="B94:P95"/>
    <mergeCell ref="B96:B102"/>
    <mergeCell ref="C96:C102"/>
    <mergeCell ref="D96:D101"/>
    <mergeCell ref="E96:M97"/>
    <mergeCell ref="N96:N101"/>
    <mergeCell ref="O96:P97"/>
    <mergeCell ref="E98:E101"/>
    <mergeCell ref="F98:J98"/>
    <mergeCell ref="K98:K101"/>
    <mergeCell ref="B113:D113"/>
    <mergeCell ref="B114:N114"/>
    <mergeCell ref="O114:P114"/>
    <mergeCell ref="B117:P118"/>
    <mergeCell ref="B119:B125"/>
    <mergeCell ref="C119:C125"/>
    <mergeCell ref="D119:D124"/>
    <mergeCell ref="E119:M120"/>
    <mergeCell ref="N119:N124"/>
    <mergeCell ref="O119:P120"/>
    <mergeCell ref="P121:P124"/>
    <mergeCell ref="F122:F124"/>
    <mergeCell ref="G122:G124"/>
    <mergeCell ref="H122:J124"/>
    <mergeCell ref="B136:D136"/>
    <mergeCell ref="B137:N137"/>
    <mergeCell ref="O137:P137"/>
    <mergeCell ref="E121:E124"/>
    <mergeCell ref="F121:J121"/>
    <mergeCell ref="K121:K124"/>
    <mergeCell ref="L121:L124"/>
    <mergeCell ref="M121:M124"/>
    <mergeCell ref="O121:O124"/>
    <mergeCell ref="L144:L147"/>
    <mergeCell ref="M144:M147"/>
    <mergeCell ref="O144:O147"/>
    <mergeCell ref="P144:P147"/>
    <mergeCell ref="F145:F147"/>
    <mergeCell ref="G145:G147"/>
    <mergeCell ref="H145:J147"/>
    <mergeCell ref="B140:P141"/>
    <mergeCell ref="B142:B148"/>
    <mergeCell ref="C142:C148"/>
    <mergeCell ref="D142:D147"/>
    <mergeCell ref="E142:M143"/>
    <mergeCell ref="N142:N147"/>
    <mergeCell ref="O142:P143"/>
    <mergeCell ref="E144:E147"/>
    <mergeCell ref="F144:J144"/>
    <mergeCell ref="K144:K147"/>
    <mergeCell ref="B159:D159"/>
    <mergeCell ref="B160:N160"/>
    <mergeCell ref="O160:P160"/>
    <mergeCell ref="B163:P164"/>
    <mergeCell ref="B165:B170"/>
    <mergeCell ref="C165:C170"/>
    <mergeCell ref="D165:D169"/>
    <mergeCell ref="E165:M166"/>
    <mergeCell ref="N165:N169"/>
    <mergeCell ref="O165:P166"/>
    <mergeCell ref="P167:P169"/>
    <mergeCell ref="F168:F169"/>
    <mergeCell ref="G168:G169"/>
    <mergeCell ref="H168:J169"/>
    <mergeCell ref="B181:D181"/>
    <mergeCell ref="B182:N182"/>
    <mergeCell ref="O182:P182"/>
    <mergeCell ref="E167:E169"/>
    <mergeCell ref="F167:J167"/>
    <mergeCell ref="K167:K169"/>
    <mergeCell ref="L167:L169"/>
    <mergeCell ref="M167:M169"/>
    <mergeCell ref="O167:O169"/>
    <mergeCell ref="H212:J213"/>
    <mergeCell ref="L189:L191"/>
    <mergeCell ref="M189:M191"/>
    <mergeCell ref="O189:O191"/>
    <mergeCell ref="P189:P191"/>
    <mergeCell ref="F190:F191"/>
    <mergeCell ref="G190:G191"/>
    <mergeCell ref="H190:J191"/>
    <mergeCell ref="B185:P186"/>
    <mergeCell ref="B187:B192"/>
    <mergeCell ref="C187:C192"/>
    <mergeCell ref="D187:D191"/>
    <mergeCell ref="E187:M188"/>
    <mergeCell ref="N187:N191"/>
    <mergeCell ref="O187:P188"/>
    <mergeCell ref="E189:E191"/>
    <mergeCell ref="F189:J189"/>
    <mergeCell ref="K189:K191"/>
    <mergeCell ref="S2:V2"/>
    <mergeCell ref="S3:V3"/>
    <mergeCell ref="B225:D225"/>
    <mergeCell ref="B226:N226"/>
    <mergeCell ref="O226:P226"/>
    <mergeCell ref="E211:E213"/>
    <mergeCell ref="F211:J211"/>
    <mergeCell ref="K211:K213"/>
    <mergeCell ref="L211:L213"/>
    <mergeCell ref="M211:M213"/>
    <mergeCell ref="O211:O213"/>
    <mergeCell ref="B203:D203"/>
    <mergeCell ref="B204:N204"/>
    <mergeCell ref="O204:P204"/>
    <mergeCell ref="B207:P208"/>
    <mergeCell ref="B209:B214"/>
    <mergeCell ref="C209:C214"/>
    <mergeCell ref="D209:D213"/>
    <mergeCell ref="E209:M210"/>
    <mergeCell ref="N209:N213"/>
    <mergeCell ref="O209:P210"/>
    <mergeCell ref="P211:P213"/>
    <mergeCell ref="F212:F213"/>
    <mergeCell ref="G212:G21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3931-F6A6-4279-AE33-96751769F762}">
  <dimension ref="B3:AF477"/>
  <sheetViews>
    <sheetView topLeftCell="A300" zoomScaleNormal="100" workbookViewId="0">
      <selection activeCell="B335" sqref="B335"/>
    </sheetView>
  </sheetViews>
  <sheetFormatPr defaultColWidth="8.85546875" defaultRowHeight="15"/>
  <cols>
    <col min="2" max="2" width="19.140625" bestFit="1" customWidth="1"/>
    <col min="4" max="6" width="0" hidden="1" customWidth="1"/>
    <col min="7" max="7" width="12.85546875" customWidth="1"/>
    <col min="8" max="8" width="13.42578125" bestFit="1" customWidth="1"/>
    <col min="20" max="20" width="23.140625" customWidth="1"/>
    <col min="21" max="21" width="22.42578125" customWidth="1"/>
    <col min="22" max="22" width="22.7109375" customWidth="1"/>
    <col min="24" max="24" width="22.42578125" bestFit="1" customWidth="1"/>
    <col min="25" max="25" width="35.140625" bestFit="1" customWidth="1"/>
    <col min="26" max="26" width="33.140625" bestFit="1" customWidth="1"/>
    <col min="28" max="28" width="10" bestFit="1" customWidth="1"/>
    <col min="31" max="31" width="11" bestFit="1" customWidth="1"/>
  </cols>
  <sheetData>
    <row r="3" spans="2:26">
      <c r="B3" s="101" t="s">
        <v>38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6"/>
      <c r="T3" s="7" t="s">
        <v>1</v>
      </c>
      <c r="U3" s="8"/>
      <c r="V3" s="8"/>
    </row>
    <row r="4" spans="2:26">
      <c r="B4" s="103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6"/>
      <c r="T4" s="9" t="s">
        <v>2</v>
      </c>
      <c r="U4" s="8"/>
      <c r="V4" s="8"/>
    </row>
    <row r="5" spans="2:26">
      <c r="B5" s="10" t="s">
        <v>39</v>
      </c>
      <c r="C5" s="10">
        <v>10</v>
      </c>
      <c r="D5" s="11"/>
      <c r="E5" s="11"/>
      <c r="F5" s="12" t="s">
        <v>40</v>
      </c>
      <c r="G5" s="12" t="s">
        <v>41</v>
      </c>
      <c r="H5" s="12">
        <v>0</v>
      </c>
      <c r="I5" s="12">
        <f>H5+1</f>
        <v>1</v>
      </c>
      <c r="J5" s="12">
        <f t="shared" ref="J5:O5" si="0">I5+1</f>
        <v>2</v>
      </c>
      <c r="K5" s="12">
        <f t="shared" si="0"/>
        <v>3</v>
      </c>
      <c r="L5" s="12">
        <f t="shared" si="0"/>
        <v>4</v>
      </c>
      <c r="M5" s="12">
        <f t="shared" si="0"/>
        <v>5</v>
      </c>
      <c r="N5" s="12">
        <f t="shared" si="0"/>
        <v>6</v>
      </c>
      <c r="O5" s="12">
        <f t="shared" si="0"/>
        <v>7</v>
      </c>
      <c r="P5" s="12">
        <f t="shared" ref="P5" si="1">O5+1</f>
        <v>8</v>
      </c>
      <c r="Q5" s="12">
        <f t="shared" ref="Q5" si="2">P5+1</f>
        <v>9</v>
      </c>
      <c r="R5" s="12">
        <f t="shared" ref="R5" si="3">Q5+1</f>
        <v>10</v>
      </c>
      <c r="S5" s="13"/>
      <c r="T5" s="110" t="s">
        <v>42</v>
      </c>
      <c r="U5" s="110"/>
      <c r="V5" s="13"/>
    </row>
    <row r="6" spans="2:26" ht="14.45" customHeight="1">
      <c r="B6" s="105" t="s">
        <v>43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6"/>
      <c r="T6" s="106" t="s">
        <v>44</v>
      </c>
      <c r="U6" s="106" t="s">
        <v>45</v>
      </c>
      <c r="V6" s="106" t="s">
        <v>46</v>
      </c>
      <c r="X6" s="106" t="s">
        <v>44</v>
      </c>
      <c r="Y6" s="106" t="s">
        <v>47</v>
      </c>
      <c r="Z6" s="107"/>
    </row>
    <row r="7" spans="2:26">
      <c r="B7" s="14" t="s">
        <v>48</v>
      </c>
      <c r="C7" s="14" t="s">
        <v>49</v>
      </c>
      <c r="D7" s="15"/>
      <c r="E7" s="15"/>
      <c r="F7" s="16"/>
      <c r="G7" s="97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17"/>
      <c r="T7" s="106"/>
      <c r="U7" s="106"/>
      <c r="V7" s="106"/>
      <c r="X7" s="106"/>
      <c r="Y7" s="106"/>
      <c r="Z7" s="107"/>
    </row>
    <row r="8" spans="2:26">
      <c r="B8" s="18" t="s">
        <v>50</v>
      </c>
      <c r="C8" s="14" t="s">
        <v>20</v>
      </c>
      <c r="D8" s="19"/>
      <c r="E8" s="19"/>
      <c r="F8" s="20"/>
      <c r="G8" s="67">
        <f t="shared" ref="G8:G17" si="4">G52+G95+G138+G181+G224+G267+G310+G353+G396+G439</f>
        <v>670.55000000000007</v>
      </c>
      <c r="H8" s="68">
        <f>G8</f>
        <v>670.55000000000007</v>
      </c>
      <c r="I8" s="68">
        <f t="shared" ref="I8:R8" si="5">H8</f>
        <v>670.55000000000007</v>
      </c>
      <c r="J8" s="68">
        <f t="shared" si="5"/>
        <v>670.55000000000007</v>
      </c>
      <c r="K8" s="68">
        <f t="shared" si="5"/>
        <v>670.55000000000007</v>
      </c>
      <c r="L8" s="68">
        <f t="shared" si="5"/>
        <v>670.55000000000007</v>
      </c>
      <c r="M8" s="68">
        <f t="shared" si="5"/>
        <v>670.55000000000007</v>
      </c>
      <c r="N8" s="68">
        <f t="shared" si="5"/>
        <v>670.55000000000007</v>
      </c>
      <c r="O8" s="68">
        <f t="shared" si="5"/>
        <v>670.55000000000007</v>
      </c>
      <c r="P8" s="68">
        <f t="shared" si="5"/>
        <v>670.55000000000007</v>
      </c>
      <c r="Q8" s="68">
        <f t="shared" ref="Q8:Q17" si="6">O8</f>
        <v>670.55000000000007</v>
      </c>
      <c r="R8" s="68">
        <f t="shared" si="5"/>
        <v>670.55000000000007</v>
      </c>
      <c r="S8" s="17"/>
      <c r="T8" s="23" t="s">
        <v>51</v>
      </c>
      <c r="U8" s="24">
        <f>G13/G8</f>
        <v>5.5241033298915339</v>
      </c>
      <c r="V8" s="24">
        <f>U8*Z8</f>
        <v>6.6841650291687555</v>
      </c>
      <c r="X8" s="23" t="s">
        <v>50</v>
      </c>
      <c r="Y8" s="88">
        <v>0.21</v>
      </c>
      <c r="Z8" s="89">
        <f>1+Y8</f>
        <v>1.21</v>
      </c>
    </row>
    <row r="9" spans="2:26" ht="14.45" hidden="1" customHeight="1">
      <c r="B9" s="18" t="s">
        <v>52</v>
      </c>
      <c r="C9" s="14" t="s">
        <v>20</v>
      </c>
      <c r="D9" s="19"/>
      <c r="E9" s="19"/>
      <c r="F9" s="20"/>
      <c r="G9" s="67">
        <f t="shared" si="4"/>
        <v>0</v>
      </c>
      <c r="H9" s="68">
        <f t="shared" ref="H9:R17" si="7">G9</f>
        <v>0</v>
      </c>
      <c r="I9" s="68">
        <f t="shared" si="7"/>
        <v>0</v>
      </c>
      <c r="J9" s="68">
        <f t="shared" si="7"/>
        <v>0</v>
      </c>
      <c r="K9" s="68">
        <f t="shared" si="7"/>
        <v>0</v>
      </c>
      <c r="L9" s="68">
        <f t="shared" si="7"/>
        <v>0</v>
      </c>
      <c r="M9" s="68">
        <f t="shared" si="7"/>
        <v>0</v>
      </c>
      <c r="N9" s="68">
        <f t="shared" si="7"/>
        <v>0</v>
      </c>
      <c r="O9" s="68">
        <f t="shared" si="7"/>
        <v>0</v>
      </c>
      <c r="P9" s="68">
        <f t="shared" si="7"/>
        <v>0</v>
      </c>
      <c r="Q9" s="68">
        <f t="shared" si="6"/>
        <v>0</v>
      </c>
      <c r="R9" s="68">
        <f t="shared" si="7"/>
        <v>0</v>
      </c>
      <c r="S9" s="17"/>
      <c r="T9" s="23" t="s">
        <v>53</v>
      </c>
      <c r="U9" s="24" t="e">
        <f>G14/G9</f>
        <v>#DIV/0!</v>
      </c>
      <c r="V9" s="24" t="e">
        <f t="shared" ref="V9:V11" si="8">U9*Z9</f>
        <v>#DIV/0!</v>
      </c>
      <c r="X9" s="23" t="s">
        <v>52</v>
      </c>
      <c r="Y9" s="88">
        <v>0.1</v>
      </c>
      <c r="Z9" s="89">
        <f t="shared" ref="Z9:Z11" si="9">1+Y9</f>
        <v>1.1000000000000001</v>
      </c>
    </row>
    <row r="10" spans="2:26">
      <c r="B10" s="18" t="s">
        <v>54</v>
      </c>
      <c r="C10" s="14" t="s">
        <v>55</v>
      </c>
      <c r="D10" s="19"/>
      <c r="E10" s="19"/>
      <c r="F10" s="20"/>
      <c r="G10" s="67">
        <f t="shared" si="4"/>
        <v>14045.666666666666</v>
      </c>
      <c r="H10" s="68">
        <f t="shared" si="7"/>
        <v>14045.666666666666</v>
      </c>
      <c r="I10" s="68">
        <f t="shared" si="7"/>
        <v>14045.666666666666</v>
      </c>
      <c r="J10" s="68">
        <f t="shared" si="7"/>
        <v>14045.666666666666</v>
      </c>
      <c r="K10" s="68">
        <f t="shared" si="7"/>
        <v>14045.666666666666</v>
      </c>
      <c r="L10" s="68">
        <f t="shared" si="7"/>
        <v>14045.666666666666</v>
      </c>
      <c r="M10" s="68">
        <f t="shared" si="7"/>
        <v>14045.666666666666</v>
      </c>
      <c r="N10" s="68">
        <f t="shared" si="7"/>
        <v>14045.666666666666</v>
      </c>
      <c r="O10" s="68">
        <f t="shared" si="7"/>
        <v>14045.666666666666</v>
      </c>
      <c r="P10" s="68">
        <f t="shared" si="7"/>
        <v>14045.666666666666</v>
      </c>
      <c r="Q10" s="68">
        <f t="shared" si="6"/>
        <v>14045.666666666666</v>
      </c>
      <c r="R10" s="68">
        <f t="shared" si="7"/>
        <v>14045.666666666666</v>
      </c>
      <c r="S10" s="17"/>
      <c r="T10" s="23" t="s">
        <v>56</v>
      </c>
      <c r="U10" s="24">
        <f>G15/G10</f>
        <v>8.7146013717160714E-2</v>
      </c>
      <c r="V10" s="24">
        <f t="shared" si="8"/>
        <v>9.5860615088876791E-2</v>
      </c>
      <c r="X10" s="23" t="s">
        <v>57</v>
      </c>
      <c r="Y10" s="88">
        <v>0.1</v>
      </c>
      <c r="Z10" s="89">
        <f t="shared" si="9"/>
        <v>1.1000000000000001</v>
      </c>
    </row>
    <row r="11" spans="2:26">
      <c r="B11" s="18" t="s">
        <v>58</v>
      </c>
      <c r="C11" s="14" t="s">
        <v>20</v>
      </c>
      <c r="D11" s="19"/>
      <c r="E11" s="19"/>
      <c r="F11" s="20"/>
      <c r="G11" s="67">
        <f t="shared" si="4"/>
        <v>4872.6499999999996</v>
      </c>
      <c r="H11" s="68">
        <f t="shared" si="7"/>
        <v>4872.6499999999996</v>
      </c>
      <c r="I11" s="68">
        <f t="shared" si="7"/>
        <v>4872.6499999999996</v>
      </c>
      <c r="J11" s="68">
        <f t="shared" si="7"/>
        <v>4872.6499999999996</v>
      </c>
      <c r="K11" s="68">
        <f t="shared" si="7"/>
        <v>4872.6499999999996</v>
      </c>
      <c r="L11" s="68">
        <f t="shared" si="7"/>
        <v>4872.6499999999996</v>
      </c>
      <c r="M11" s="68">
        <f t="shared" si="7"/>
        <v>4872.6499999999996</v>
      </c>
      <c r="N11" s="68">
        <f t="shared" si="7"/>
        <v>4872.6499999999996</v>
      </c>
      <c r="O11" s="68">
        <f t="shared" si="7"/>
        <v>4872.6499999999996</v>
      </c>
      <c r="P11" s="68">
        <f t="shared" si="7"/>
        <v>4872.6499999999996</v>
      </c>
      <c r="Q11" s="68">
        <f t="shared" si="6"/>
        <v>4872.6499999999996</v>
      </c>
      <c r="R11" s="68">
        <f t="shared" si="7"/>
        <v>4872.6499999999996</v>
      </c>
      <c r="S11" s="17"/>
      <c r="T11" s="23" t="s">
        <v>59</v>
      </c>
      <c r="U11" s="24">
        <f>G16/G11</f>
        <v>1.3517374734487395</v>
      </c>
      <c r="V11" s="24">
        <f t="shared" si="8"/>
        <v>1.6356023428729747</v>
      </c>
      <c r="X11" s="23" t="s">
        <v>58</v>
      </c>
      <c r="Y11" s="88">
        <v>0.21</v>
      </c>
      <c r="Z11" s="89">
        <f t="shared" si="9"/>
        <v>1.21</v>
      </c>
    </row>
    <row r="12" spans="2:26" hidden="1">
      <c r="B12" s="18" t="s">
        <v>60</v>
      </c>
      <c r="C12" s="14" t="s">
        <v>20</v>
      </c>
      <c r="D12" s="19"/>
      <c r="E12" s="19"/>
      <c r="F12" s="20"/>
      <c r="G12" s="67">
        <f t="shared" si="4"/>
        <v>0</v>
      </c>
      <c r="H12" s="68">
        <f t="shared" si="7"/>
        <v>0</v>
      </c>
      <c r="I12" s="68">
        <f t="shared" si="7"/>
        <v>0</v>
      </c>
      <c r="J12" s="68">
        <f t="shared" si="7"/>
        <v>0</v>
      </c>
      <c r="K12" s="68">
        <f t="shared" si="7"/>
        <v>0</v>
      </c>
      <c r="L12" s="68">
        <f t="shared" si="7"/>
        <v>0</v>
      </c>
      <c r="M12" s="68">
        <f t="shared" si="7"/>
        <v>0</v>
      </c>
      <c r="N12" s="68">
        <f t="shared" si="7"/>
        <v>0</v>
      </c>
      <c r="O12" s="68">
        <f t="shared" si="7"/>
        <v>0</v>
      </c>
      <c r="P12" s="68">
        <f t="shared" si="7"/>
        <v>0</v>
      </c>
      <c r="Q12" s="68">
        <f t="shared" si="6"/>
        <v>0</v>
      </c>
      <c r="R12" s="68">
        <f t="shared" si="7"/>
        <v>0</v>
      </c>
      <c r="S12" s="17"/>
      <c r="T12" s="23" t="s">
        <v>61</v>
      </c>
      <c r="U12" s="24" t="e">
        <f>G17/G12</f>
        <v>#DIV/0!</v>
      </c>
      <c r="V12" s="24" t="e">
        <f>U12*1.21</f>
        <v>#DIV/0!</v>
      </c>
    </row>
    <row r="13" spans="2:26">
      <c r="B13" s="18" t="s">
        <v>50</v>
      </c>
      <c r="C13" s="14" t="s">
        <v>24</v>
      </c>
      <c r="D13" s="19"/>
      <c r="E13" s="19"/>
      <c r="F13" s="20"/>
      <c r="G13" s="67">
        <f t="shared" si="4"/>
        <v>3704.1874878587687</v>
      </c>
      <c r="H13" s="68">
        <f t="shared" si="7"/>
        <v>3704.1874878587687</v>
      </c>
      <c r="I13" s="68">
        <f t="shared" si="7"/>
        <v>3704.1874878587687</v>
      </c>
      <c r="J13" s="68">
        <f t="shared" si="7"/>
        <v>3704.1874878587687</v>
      </c>
      <c r="K13" s="68">
        <f t="shared" si="7"/>
        <v>3704.1874878587687</v>
      </c>
      <c r="L13" s="68">
        <f t="shared" si="7"/>
        <v>3704.1874878587687</v>
      </c>
      <c r="M13" s="68">
        <f t="shared" si="7"/>
        <v>3704.1874878587687</v>
      </c>
      <c r="N13" s="68">
        <f t="shared" si="7"/>
        <v>3704.1874878587687</v>
      </c>
      <c r="O13" s="68">
        <f t="shared" si="7"/>
        <v>3704.1874878587687</v>
      </c>
      <c r="P13" s="68">
        <f t="shared" si="7"/>
        <v>3704.1874878587687</v>
      </c>
      <c r="Q13" s="68">
        <f t="shared" si="6"/>
        <v>3704.1874878587687</v>
      </c>
      <c r="R13" s="68">
        <f t="shared" si="7"/>
        <v>3704.1874878587687</v>
      </c>
      <c r="S13" s="17"/>
    </row>
    <row r="14" spans="2:26" hidden="1">
      <c r="B14" s="18" t="s">
        <v>52</v>
      </c>
      <c r="C14" s="14" t="s">
        <v>24</v>
      </c>
      <c r="D14" s="19"/>
      <c r="E14" s="19"/>
      <c r="F14" s="20"/>
      <c r="G14" s="67">
        <f t="shared" si="4"/>
        <v>0</v>
      </c>
      <c r="H14" s="68">
        <f t="shared" si="7"/>
        <v>0</v>
      </c>
      <c r="I14" s="68">
        <f t="shared" si="7"/>
        <v>0</v>
      </c>
      <c r="J14" s="68">
        <f t="shared" si="7"/>
        <v>0</v>
      </c>
      <c r="K14" s="68">
        <f t="shared" si="7"/>
        <v>0</v>
      </c>
      <c r="L14" s="68">
        <f t="shared" si="7"/>
        <v>0</v>
      </c>
      <c r="M14" s="68">
        <f t="shared" si="7"/>
        <v>0</v>
      </c>
      <c r="N14" s="68">
        <f t="shared" si="7"/>
        <v>0</v>
      </c>
      <c r="O14" s="68">
        <f t="shared" si="7"/>
        <v>0</v>
      </c>
      <c r="P14" s="68">
        <f t="shared" si="7"/>
        <v>0</v>
      </c>
      <c r="Q14" s="68">
        <f t="shared" si="6"/>
        <v>0</v>
      </c>
      <c r="R14" s="68">
        <f t="shared" si="7"/>
        <v>0</v>
      </c>
      <c r="S14" s="17"/>
    </row>
    <row r="15" spans="2:26">
      <c r="B15" s="18" t="s">
        <v>54</v>
      </c>
      <c r="C15" s="14" t="s">
        <v>24</v>
      </c>
      <c r="D15" s="19"/>
      <c r="E15" s="19"/>
      <c r="F15" s="20"/>
      <c r="G15" s="67">
        <f t="shared" si="4"/>
        <v>1224.0238600000002</v>
      </c>
      <c r="H15" s="68">
        <f t="shared" si="7"/>
        <v>1224.0238600000002</v>
      </c>
      <c r="I15" s="68">
        <f t="shared" si="7"/>
        <v>1224.0238600000002</v>
      </c>
      <c r="J15" s="68">
        <f t="shared" si="7"/>
        <v>1224.0238600000002</v>
      </c>
      <c r="K15" s="68">
        <f t="shared" si="7"/>
        <v>1224.0238600000002</v>
      </c>
      <c r="L15" s="68">
        <f t="shared" si="7"/>
        <v>1224.0238600000002</v>
      </c>
      <c r="M15" s="68">
        <f t="shared" si="7"/>
        <v>1224.0238600000002</v>
      </c>
      <c r="N15" s="68">
        <f t="shared" si="7"/>
        <v>1224.0238600000002</v>
      </c>
      <c r="O15" s="68">
        <f t="shared" si="7"/>
        <v>1224.0238600000002</v>
      </c>
      <c r="P15" s="68">
        <f t="shared" si="7"/>
        <v>1224.0238600000002</v>
      </c>
      <c r="Q15" s="68">
        <f t="shared" si="6"/>
        <v>1224.0238600000002</v>
      </c>
      <c r="R15" s="68">
        <f t="shared" si="7"/>
        <v>1224.0238600000002</v>
      </c>
      <c r="S15" s="17"/>
      <c r="T15" s="25"/>
      <c r="U15" s="25"/>
      <c r="V15" s="25"/>
    </row>
    <row r="16" spans="2:26">
      <c r="B16" s="18" t="s">
        <v>58</v>
      </c>
      <c r="C16" s="14" t="s">
        <v>24</v>
      </c>
      <c r="D16" s="19"/>
      <c r="E16" s="19"/>
      <c r="F16" s="19"/>
      <c r="G16" s="67">
        <f>G60+G103+G146+G189+G232+G275+G318+G361+G404+G447</f>
        <v>6586.5436</v>
      </c>
      <c r="H16" s="68">
        <f t="shared" si="7"/>
        <v>6586.5436</v>
      </c>
      <c r="I16" s="68">
        <f t="shared" si="7"/>
        <v>6586.5436</v>
      </c>
      <c r="J16" s="68">
        <f t="shared" si="7"/>
        <v>6586.5436</v>
      </c>
      <c r="K16" s="68">
        <f t="shared" si="7"/>
        <v>6586.5436</v>
      </c>
      <c r="L16" s="68">
        <f t="shared" si="7"/>
        <v>6586.5436</v>
      </c>
      <c r="M16" s="68">
        <f t="shared" si="7"/>
        <v>6586.5436</v>
      </c>
      <c r="N16" s="68">
        <f t="shared" si="7"/>
        <v>6586.5436</v>
      </c>
      <c r="O16" s="68">
        <f t="shared" si="7"/>
        <v>6586.5436</v>
      </c>
      <c r="P16" s="68">
        <f t="shared" si="7"/>
        <v>6586.5436</v>
      </c>
      <c r="Q16" s="68">
        <f t="shared" si="6"/>
        <v>6586.5436</v>
      </c>
      <c r="R16" s="68">
        <f t="shared" si="7"/>
        <v>6586.5436</v>
      </c>
      <c r="S16" s="17"/>
      <c r="T16" s="25"/>
      <c r="U16" s="25"/>
      <c r="V16" s="25"/>
    </row>
    <row r="17" spans="2:22" hidden="1">
      <c r="B17" s="18" t="s">
        <v>60</v>
      </c>
      <c r="C17" s="14" t="s">
        <v>24</v>
      </c>
      <c r="D17" s="19"/>
      <c r="E17" s="19"/>
      <c r="F17" s="19"/>
      <c r="G17" s="67">
        <f t="shared" si="4"/>
        <v>0</v>
      </c>
      <c r="H17" s="68">
        <f t="shared" si="7"/>
        <v>0</v>
      </c>
      <c r="I17" s="68">
        <f t="shared" si="7"/>
        <v>0</v>
      </c>
      <c r="J17" s="68">
        <f t="shared" si="7"/>
        <v>0</v>
      </c>
      <c r="K17" s="68">
        <f t="shared" si="7"/>
        <v>0</v>
      </c>
      <c r="L17" s="68">
        <f t="shared" si="7"/>
        <v>0</v>
      </c>
      <c r="M17" s="68">
        <f t="shared" si="7"/>
        <v>0</v>
      </c>
      <c r="N17" s="68">
        <f t="shared" si="7"/>
        <v>0</v>
      </c>
      <c r="O17" s="68">
        <f t="shared" si="7"/>
        <v>0</v>
      </c>
      <c r="P17" s="68">
        <f t="shared" si="7"/>
        <v>0</v>
      </c>
      <c r="Q17" s="68">
        <f t="shared" si="6"/>
        <v>0</v>
      </c>
      <c r="R17" s="68">
        <f t="shared" si="7"/>
        <v>0</v>
      </c>
      <c r="S17" s="17"/>
      <c r="T17" s="25"/>
      <c r="U17" s="25"/>
      <c r="V17" s="25"/>
    </row>
    <row r="18" spans="2:22">
      <c r="B18" s="26" t="s">
        <v>25</v>
      </c>
      <c r="C18" s="27" t="s">
        <v>24</v>
      </c>
      <c r="D18" s="28"/>
      <c r="E18" s="28"/>
      <c r="F18" s="28"/>
      <c r="G18" s="29">
        <f>SUM(G13:G16)</f>
        <v>11514.754947858768</v>
      </c>
      <c r="H18" s="29">
        <f>SUM(H13:H17)</f>
        <v>11514.754947858768</v>
      </c>
      <c r="I18" s="29">
        <f t="shared" ref="I18:R18" si="10">SUM(I13:I17)</f>
        <v>11514.754947858768</v>
      </c>
      <c r="J18" s="29">
        <f t="shared" si="10"/>
        <v>11514.754947858768</v>
      </c>
      <c r="K18" s="29">
        <f t="shared" si="10"/>
        <v>11514.754947858768</v>
      </c>
      <c r="L18" s="29">
        <f t="shared" si="10"/>
        <v>11514.754947858768</v>
      </c>
      <c r="M18" s="29">
        <f t="shared" si="10"/>
        <v>11514.754947858768</v>
      </c>
      <c r="N18" s="29">
        <f t="shared" si="10"/>
        <v>11514.754947858768</v>
      </c>
      <c r="O18" s="29">
        <f t="shared" si="10"/>
        <v>11514.754947858768</v>
      </c>
      <c r="P18" s="29">
        <f t="shared" ref="P18" si="11">SUM(P13:P17)</f>
        <v>11514.754947858768</v>
      </c>
      <c r="Q18" s="29">
        <f t="shared" si="10"/>
        <v>11514.754947858768</v>
      </c>
      <c r="R18" s="29">
        <f t="shared" si="10"/>
        <v>11514.754947858768</v>
      </c>
      <c r="S18" s="17"/>
      <c r="T18" s="25"/>
      <c r="U18" s="25"/>
      <c r="V18" s="25"/>
    </row>
    <row r="19" spans="2:22">
      <c r="B19" s="96" t="s">
        <v>62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6"/>
      <c r="T19" s="8"/>
      <c r="U19" s="8"/>
      <c r="V19" s="8"/>
    </row>
    <row r="20" spans="2:22">
      <c r="B20" s="14" t="s">
        <v>48</v>
      </c>
      <c r="C20" s="14" t="s">
        <v>49</v>
      </c>
      <c r="D20" s="15"/>
      <c r="E20" s="15"/>
      <c r="F20" s="16"/>
      <c r="G20" s="97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17"/>
      <c r="T20" s="25"/>
      <c r="U20" s="25"/>
      <c r="V20" s="25"/>
    </row>
    <row r="21" spans="2:22">
      <c r="B21" s="18" t="s">
        <v>50</v>
      </c>
      <c r="C21" s="14" t="s">
        <v>20</v>
      </c>
      <c r="D21" s="19"/>
      <c r="E21" s="19"/>
      <c r="F21" s="20"/>
      <c r="G21" s="99"/>
      <c r="H21" s="22">
        <f t="shared" ref="H21:R30" si="12">H65+H108+H151+H194+H237+H280+H323+H366+H409+H452</f>
        <v>0</v>
      </c>
      <c r="I21" s="22">
        <f t="shared" si="12"/>
        <v>0</v>
      </c>
      <c r="J21" s="22">
        <f t="shared" si="12"/>
        <v>0</v>
      </c>
      <c r="K21" s="22">
        <f t="shared" si="12"/>
        <v>0</v>
      </c>
      <c r="L21" s="22">
        <f t="shared" si="12"/>
        <v>0</v>
      </c>
      <c r="M21" s="22">
        <f t="shared" si="12"/>
        <v>0</v>
      </c>
      <c r="N21" s="22">
        <f t="shared" si="12"/>
        <v>0</v>
      </c>
      <c r="O21" s="22">
        <f t="shared" si="12"/>
        <v>0</v>
      </c>
      <c r="P21" s="22">
        <f t="shared" ref="P21" si="13">P65+P108+P151+P194+P237+P280+P323+P366+P409+P452</f>
        <v>0</v>
      </c>
      <c r="Q21" s="22">
        <f t="shared" si="12"/>
        <v>0</v>
      </c>
      <c r="R21" s="22">
        <f t="shared" si="12"/>
        <v>0</v>
      </c>
      <c r="S21" s="17"/>
    </row>
    <row r="22" spans="2:22" hidden="1">
      <c r="B22" s="18" t="s">
        <v>52</v>
      </c>
      <c r="C22" s="14" t="s">
        <v>20</v>
      </c>
      <c r="D22" s="19"/>
      <c r="E22" s="19"/>
      <c r="F22" s="20"/>
      <c r="G22" s="100"/>
      <c r="H22" s="22">
        <f t="shared" si="12"/>
        <v>0</v>
      </c>
      <c r="I22" s="22">
        <f t="shared" si="12"/>
        <v>0</v>
      </c>
      <c r="J22" s="22">
        <f t="shared" si="12"/>
        <v>0</v>
      </c>
      <c r="K22" s="22">
        <f t="shared" si="12"/>
        <v>0</v>
      </c>
      <c r="L22" s="22">
        <f t="shared" si="12"/>
        <v>0</v>
      </c>
      <c r="M22" s="22">
        <f t="shared" si="12"/>
        <v>0</v>
      </c>
      <c r="N22" s="22">
        <f t="shared" si="12"/>
        <v>0</v>
      </c>
      <c r="O22" s="22">
        <f t="shared" si="12"/>
        <v>0</v>
      </c>
      <c r="P22" s="22">
        <f t="shared" ref="P22" si="14">P66+P109+P152+P195+P238+P281+P324+P367+P410+P453</f>
        <v>0</v>
      </c>
      <c r="Q22" s="22">
        <f t="shared" si="12"/>
        <v>0</v>
      </c>
      <c r="R22" s="22">
        <f t="shared" si="12"/>
        <v>0</v>
      </c>
      <c r="S22" s="17"/>
    </row>
    <row r="23" spans="2:22">
      <c r="B23" s="18" t="s">
        <v>54</v>
      </c>
      <c r="C23" s="14" t="s">
        <v>55</v>
      </c>
      <c r="D23" s="19"/>
      <c r="E23" s="19"/>
      <c r="F23" s="20"/>
      <c r="G23" s="100"/>
      <c r="H23" s="22">
        <f t="shared" si="12"/>
        <v>0</v>
      </c>
      <c r="I23" s="22">
        <f t="shared" si="12"/>
        <v>0</v>
      </c>
      <c r="J23" s="22">
        <f t="shared" si="12"/>
        <v>0</v>
      </c>
      <c r="K23" s="22">
        <f t="shared" si="12"/>
        <v>0</v>
      </c>
      <c r="L23" s="22">
        <f t="shared" si="12"/>
        <v>0</v>
      </c>
      <c r="M23" s="22">
        <f t="shared" si="12"/>
        <v>0</v>
      </c>
      <c r="N23" s="22">
        <f t="shared" si="12"/>
        <v>0</v>
      </c>
      <c r="O23" s="22">
        <f t="shared" si="12"/>
        <v>0</v>
      </c>
      <c r="P23" s="22">
        <f t="shared" ref="P23" si="15">P67+P110+P153+P196+P239+P282+P325+P368+P411+P454</f>
        <v>0</v>
      </c>
      <c r="Q23" s="22">
        <f t="shared" si="12"/>
        <v>0</v>
      </c>
      <c r="R23" s="22">
        <f t="shared" si="12"/>
        <v>0</v>
      </c>
      <c r="S23" s="17"/>
    </row>
    <row r="24" spans="2:22">
      <c r="B24" s="18" t="s">
        <v>58</v>
      </c>
      <c r="C24" s="14" t="s">
        <v>20</v>
      </c>
      <c r="D24" s="19"/>
      <c r="E24" s="19"/>
      <c r="F24" s="20"/>
      <c r="G24" s="100"/>
      <c r="H24" s="22">
        <f t="shared" si="12"/>
        <v>0</v>
      </c>
      <c r="I24" s="22">
        <f t="shared" si="12"/>
        <v>0</v>
      </c>
      <c r="J24" s="22">
        <f t="shared" si="12"/>
        <v>0</v>
      </c>
      <c r="K24" s="22">
        <f t="shared" si="12"/>
        <v>0</v>
      </c>
      <c r="L24" s="22">
        <f t="shared" si="12"/>
        <v>0</v>
      </c>
      <c r="M24" s="22">
        <f t="shared" si="12"/>
        <v>0</v>
      </c>
      <c r="N24" s="22">
        <f t="shared" si="12"/>
        <v>0</v>
      </c>
      <c r="O24" s="22">
        <f t="shared" si="12"/>
        <v>0</v>
      </c>
      <c r="P24" s="22">
        <f t="shared" ref="P24" si="16">P68+P111+P154+P197+P240+P283+P326+P369+P412+P455</f>
        <v>0</v>
      </c>
      <c r="Q24" s="22">
        <f t="shared" si="12"/>
        <v>0</v>
      </c>
      <c r="R24" s="22">
        <f t="shared" si="12"/>
        <v>0</v>
      </c>
      <c r="S24" s="17"/>
    </row>
    <row r="25" spans="2:22" hidden="1">
      <c r="B25" s="18" t="s">
        <v>60</v>
      </c>
      <c r="C25" s="14" t="s">
        <v>20</v>
      </c>
      <c r="D25" s="19"/>
      <c r="E25" s="19"/>
      <c r="F25" s="20"/>
      <c r="G25" s="100"/>
      <c r="H25" s="22">
        <f t="shared" si="12"/>
        <v>0</v>
      </c>
      <c r="I25" s="22">
        <f t="shared" si="12"/>
        <v>0</v>
      </c>
      <c r="J25" s="22">
        <f t="shared" si="12"/>
        <v>0</v>
      </c>
      <c r="K25" s="22">
        <f t="shared" si="12"/>
        <v>0</v>
      </c>
      <c r="L25" s="22">
        <f t="shared" si="12"/>
        <v>0</v>
      </c>
      <c r="M25" s="22">
        <f t="shared" si="12"/>
        <v>0</v>
      </c>
      <c r="N25" s="22">
        <f t="shared" si="12"/>
        <v>0</v>
      </c>
      <c r="O25" s="22">
        <f t="shared" si="12"/>
        <v>0</v>
      </c>
      <c r="P25" s="22">
        <f t="shared" ref="P25" si="17">P69+P112+P155+P198+P241+P284+P327+P370+P413+P456</f>
        <v>0</v>
      </c>
      <c r="Q25" s="22">
        <f t="shared" si="12"/>
        <v>0</v>
      </c>
      <c r="R25" s="22">
        <f t="shared" si="12"/>
        <v>0</v>
      </c>
      <c r="S25" s="17"/>
    </row>
    <row r="26" spans="2:22">
      <c r="B26" s="18" t="s">
        <v>50</v>
      </c>
      <c r="C26" s="14" t="s">
        <v>24</v>
      </c>
      <c r="D26" s="19"/>
      <c r="E26" s="19"/>
      <c r="F26" s="20"/>
      <c r="G26" s="100"/>
      <c r="H26" s="22">
        <f t="shared" si="12"/>
        <v>0</v>
      </c>
      <c r="I26" s="22">
        <f t="shared" si="12"/>
        <v>0</v>
      </c>
      <c r="J26" s="22">
        <f t="shared" si="12"/>
        <v>0</v>
      </c>
      <c r="K26" s="22">
        <f t="shared" si="12"/>
        <v>0</v>
      </c>
      <c r="L26" s="22">
        <f t="shared" si="12"/>
        <v>0</v>
      </c>
      <c r="M26" s="22">
        <f t="shared" si="12"/>
        <v>0</v>
      </c>
      <c r="N26" s="22">
        <f t="shared" si="12"/>
        <v>0</v>
      </c>
      <c r="O26" s="22">
        <f t="shared" si="12"/>
        <v>0</v>
      </c>
      <c r="P26" s="22">
        <f t="shared" ref="P26" si="18">P70+P113+P156+P199+P242+P285+P328+P371+P414+P457</f>
        <v>0</v>
      </c>
      <c r="Q26" s="22">
        <f t="shared" si="12"/>
        <v>0</v>
      </c>
      <c r="R26" s="22">
        <f t="shared" si="12"/>
        <v>0</v>
      </c>
      <c r="S26" s="17"/>
    </row>
    <row r="27" spans="2:22" hidden="1">
      <c r="B27" s="18" t="s">
        <v>52</v>
      </c>
      <c r="C27" s="14" t="s">
        <v>24</v>
      </c>
      <c r="D27" s="19"/>
      <c r="E27" s="19"/>
      <c r="F27" s="20"/>
      <c r="G27" s="100"/>
      <c r="H27" s="22">
        <f t="shared" si="12"/>
        <v>0</v>
      </c>
      <c r="I27" s="22">
        <f t="shared" si="12"/>
        <v>0</v>
      </c>
      <c r="J27" s="22">
        <f t="shared" si="12"/>
        <v>0</v>
      </c>
      <c r="K27" s="22">
        <f t="shared" si="12"/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ref="P27" si="19">P71+P114+P157+P200+P243+P286+P329+P372+P415+P458</f>
        <v>0</v>
      </c>
      <c r="Q27" s="22">
        <f t="shared" si="12"/>
        <v>0</v>
      </c>
      <c r="R27" s="22">
        <f t="shared" si="12"/>
        <v>0</v>
      </c>
      <c r="S27" s="17"/>
    </row>
    <row r="28" spans="2:22">
      <c r="B28" s="18" t="s">
        <v>54</v>
      </c>
      <c r="C28" s="14" t="s">
        <v>24</v>
      </c>
      <c r="D28" s="19"/>
      <c r="E28" s="19"/>
      <c r="F28" s="20"/>
      <c r="G28" s="100"/>
      <c r="H28" s="22">
        <f t="shared" si="12"/>
        <v>0</v>
      </c>
      <c r="I28" s="22">
        <f t="shared" si="12"/>
        <v>0</v>
      </c>
      <c r="J28" s="22">
        <f t="shared" si="12"/>
        <v>0</v>
      </c>
      <c r="K28" s="22">
        <f t="shared" si="12"/>
        <v>0</v>
      </c>
      <c r="L28" s="22">
        <f t="shared" si="12"/>
        <v>0</v>
      </c>
      <c r="M28" s="22">
        <f t="shared" si="12"/>
        <v>0</v>
      </c>
      <c r="N28" s="22">
        <f t="shared" si="12"/>
        <v>0</v>
      </c>
      <c r="O28" s="22">
        <f t="shared" si="12"/>
        <v>0</v>
      </c>
      <c r="P28" s="22">
        <f t="shared" ref="P28" si="20">P72+P115+P158+P201+P244+P287+P330+P373+P416+P459</f>
        <v>0</v>
      </c>
      <c r="Q28" s="22">
        <f t="shared" si="12"/>
        <v>0</v>
      </c>
      <c r="R28" s="22">
        <f t="shared" si="12"/>
        <v>0</v>
      </c>
      <c r="S28" s="17"/>
      <c r="T28" s="30"/>
      <c r="U28" s="30"/>
      <c r="V28" s="30"/>
    </row>
    <row r="29" spans="2:22">
      <c r="B29" s="18" t="s">
        <v>58</v>
      </c>
      <c r="C29" s="14" t="s">
        <v>24</v>
      </c>
      <c r="D29" s="19"/>
      <c r="E29" s="19"/>
      <c r="F29" s="19"/>
      <c r="G29" s="100"/>
      <c r="H29" s="22">
        <f>H73+H116+H159+H202+H245+H288+H331+H374+H417+H460</f>
        <v>0</v>
      </c>
      <c r="I29" s="22">
        <f t="shared" si="12"/>
        <v>0</v>
      </c>
      <c r="J29" s="22">
        <f t="shared" si="12"/>
        <v>0</v>
      </c>
      <c r="K29" s="22">
        <f t="shared" si="12"/>
        <v>0</v>
      </c>
      <c r="L29" s="22">
        <f t="shared" si="12"/>
        <v>0</v>
      </c>
      <c r="M29" s="22">
        <f t="shared" si="12"/>
        <v>0</v>
      </c>
      <c r="N29" s="22">
        <f t="shared" si="12"/>
        <v>0</v>
      </c>
      <c r="O29" s="22">
        <f t="shared" si="12"/>
        <v>0</v>
      </c>
      <c r="P29" s="22">
        <f t="shared" ref="P29" si="21">P73+P116+P159+P202+P245+P288+P331+P374+P417+P460</f>
        <v>0</v>
      </c>
      <c r="Q29" s="22">
        <f t="shared" si="12"/>
        <v>0</v>
      </c>
      <c r="R29" s="22">
        <f t="shared" si="12"/>
        <v>0</v>
      </c>
      <c r="S29" s="17"/>
      <c r="T29" s="30"/>
      <c r="U29" s="30"/>
      <c r="V29" s="30"/>
    </row>
    <row r="30" spans="2:22" hidden="1">
      <c r="B30" s="18" t="s">
        <v>60</v>
      </c>
      <c r="C30" s="14" t="s">
        <v>24</v>
      </c>
      <c r="D30" s="19"/>
      <c r="E30" s="19"/>
      <c r="F30" s="19"/>
      <c r="G30" s="31"/>
      <c r="H30" s="22">
        <f t="shared" si="12"/>
        <v>0</v>
      </c>
      <c r="I30" s="22">
        <f t="shared" si="12"/>
        <v>0</v>
      </c>
      <c r="J30" s="22">
        <f t="shared" si="12"/>
        <v>0</v>
      </c>
      <c r="K30" s="22">
        <f t="shared" si="12"/>
        <v>0</v>
      </c>
      <c r="L30" s="22">
        <f t="shared" si="12"/>
        <v>0</v>
      </c>
      <c r="M30" s="22">
        <f t="shared" si="12"/>
        <v>0</v>
      </c>
      <c r="N30" s="22">
        <f t="shared" si="12"/>
        <v>0</v>
      </c>
      <c r="O30" s="22">
        <f t="shared" si="12"/>
        <v>0</v>
      </c>
      <c r="P30" s="22">
        <f t="shared" ref="P30" si="22">P74+P117+P160+P203+P246+P289+P332+P375+P418+P461</f>
        <v>0</v>
      </c>
      <c r="Q30" s="22">
        <f t="shared" si="12"/>
        <v>0</v>
      </c>
      <c r="R30" s="22">
        <f t="shared" si="12"/>
        <v>0</v>
      </c>
      <c r="S30" s="17"/>
      <c r="T30" s="30"/>
      <c r="U30" s="30"/>
      <c r="V30" s="30"/>
    </row>
    <row r="31" spans="2:22">
      <c r="B31" s="26" t="s">
        <v>25</v>
      </c>
      <c r="C31" s="27" t="s">
        <v>24</v>
      </c>
      <c r="D31" s="28"/>
      <c r="E31" s="28"/>
      <c r="F31" s="28"/>
      <c r="G31" s="26"/>
      <c r="H31" s="29">
        <f>SUM(H26:H30)</f>
        <v>0</v>
      </c>
      <c r="I31" s="29">
        <f t="shared" ref="I31:R31" si="23">SUM(I26:I30)</f>
        <v>0</v>
      </c>
      <c r="J31" s="29">
        <f t="shared" si="23"/>
        <v>0</v>
      </c>
      <c r="K31" s="29">
        <f t="shared" si="23"/>
        <v>0</v>
      </c>
      <c r="L31" s="29">
        <f t="shared" si="23"/>
        <v>0</v>
      </c>
      <c r="M31" s="29">
        <f t="shared" si="23"/>
        <v>0</v>
      </c>
      <c r="N31" s="29">
        <f t="shared" si="23"/>
        <v>0</v>
      </c>
      <c r="O31" s="29">
        <f t="shared" si="23"/>
        <v>0</v>
      </c>
      <c r="P31" s="29">
        <f t="shared" ref="P31" si="24">SUM(P26:P30)</f>
        <v>0</v>
      </c>
      <c r="Q31" s="29">
        <f t="shared" si="23"/>
        <v>0</v>
      </c>
      <c r="R31" s="29">
        <f t="shared" si="23"/>
        <v>0</v>
      </c>
      <c r="S31" s="17"/>
      <c r="T31" s="30"/>
      <c r="U31" s="30"/>
      <c r="V31" s="30"/>
    </row>
    <row r="32" spans="2:22">
      <c r="B32" s="96" t="s">
        <v>63</v>
      </c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6"/>
      <c r="T32" s="32"/>
      <c r="U32" s="32"/>
      <c r="V32" s="32"/>
    </row>
    <row r="33" spans="2:22">
      <c r="B33" s="14" t="s">
        <v>48</v>
      </c>
      <c r="C33" s="14" t="s">
        <v>49</v>
      </c>
      <c r="D33" s="15"/>
      <c r="E33" s="15"/>
      <c r="F33" s="16"/>
      <c r="G33" s="97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17"/>
      <c r="T33" s="25"/>
      <c r="U33" s="25"/>
      <c r="V33" s="25"/>
    </row>
    <row r="34" spans="2:22">
      <c r="B34" s="18" t="s">
        <v>50</v>
      </c>
      <c r="C34" s="14" t="s">
        <v>20</v>
      </c>
      <c r="D34" s="19"/>
      <c r="E34" s="19"/>
      <c r="F34" s="20"/>
      <c r="G34" s="99"/>
      <c r="H34" s="22">
        <f t="shared" ref="H34:R38" si="25">H78+H121+H164+H207+H250+H293+H336+H379+H422+H465</f>
        <v>670.55000000000007</v>
      </c>
      <c r="I34" s="22">
        <f t="shared" si="25"/>
        <v>670.55000000000007</v>
      </c>
      <c r="J34" s="22">
        <f t="shared" si="25"/>
        <v>670.55000000000007</v>
      </c>
      <c r="K34" s="22">
        <f t="shared" si="25"/>
        <v>670.55000000000007</v>
      </c>
      <c r="L34" s="22">
        <f t="shared" si="25"/>
        <v>670.55000000000007</v>
      </c>
      <c r="M34" s="22">
        <f t="shared" si="25"/>
        <v>670.55000000000007</v>
      </c>
      <c r="N34" s="22">
        <f t="shared" si="25"/>
        <v>670.55000000000007</v>
      </c>
      <c r="O34" s="22">
        <f t="shared" si="25"/>
        <v>670.55000000000007</v>
      </c>
      <c r="P34" s="22">
        <f t="shared" ref="P34" si="26">P78+P121+P164+P207+P250+P293+P336+P379+P422+P465</f>
        <v>670.55000000000007</v>
      </c>
      <c r="Q34" s="22">
        <f t="shared" si="25"/>
        <v>670.55000000000007</v>
      </c>
      <c r="R34" s="22">
        <f t="shared" si="25"/>
        <v>670.55000000000007</v>
      </c>
      <c r="S34" s="17"/>
      <c r="T34" s="25"/>
      <c r="U34" s="25"/>
      <c r="V34" s="25"/>
    </row>
    <row r="35" spans="2:22" hidden="1">
      <c r="B35" s="18" t="s">
        <v>52</v>
      </c>
      <c r="C35" s="14" t="s">
        <v>20</v>
      </c>
      <c r="D35" s="19"/>
      <c r="E35" s="19"/>
      <c r="F35" s="20"/>
      <c r="G35" s="100"/>
      <c r="H35" s="22">
        <f t="shared" si="25"/>
        <v>0</v>
      </c>
      <c r="I35" s="22">
        <f t="shared" si="25"/>
        <v>0</v>
      </c>
      <c r="J35" s="22">
        <f t="shared" si="25"/>
        <v>0</v>
      </c>
      <c r="K35" s="22">
        <f t="shared" si="25"/>
        <v>0</v>
      </c>
      <c r="L35" s="22">
        <f t="shared" si="25"/>
        <v>0</v>
      </c>
      <c r="M35" s="22">
        <f t="shared" si="25"/>
        <v>0</v>
      </c>
      <c r="N35" s="22">
        <f t="shared" si="25"/>
        <v>0</v>
      </c>
      <c r="O35" s="22">
        <f t="shared" si="25"/>
        <v>0</v>
      </c>
      <c r="P35" s="22">
        <f t="shared" ref="P35" si="27">P79+P122+P165+P208+P251+P294+P337+P380+P423+P466</f>
        <v>0</v>
      </c>
      <c r="Q35" s="22">
        <f t="shared" si="25"/>
        <v>0</v>
      </c>
      <c r="R35" s="22">
        <f t="shared" si="25"/>
        <v>0</v>
      </c>
      <c r="S35" s="17"/>
      <c r="T35" s="25"/>
      <c r="U35" s="25"/>
      <c r="V35" s="25"/>
    </row>
    <row r="36" spans="2:22">
      <c r="B36" s="18" t="s">
        <v>54</v>
      </c>
      <c r="C36" s="14" t="s">
        <v>55</v>
      </c>
      <c r="D36" s="19"/>
      <c r="E36" s="19"/>
      <c r="F36" s="20"/>
      <c r="G36" s="100"/>
      <c r="H36" s="22">
        <f t="shared" si="25"/>
        <v>14045.666666666666</v>
      </c>
      <c r="I36" s="22">
        <f t="shared" si="25"/>
        <v>14045.666666666666</v>
      </c>
      <c r="J36" s="22">
        <f t="shared" si="25"/>
        <v>14045.666666666666</v>
      </c>
      <c r="K36" s="22">
        <f t="shared" si="25"/>
        <v>14045.666666666666</v>
      </c>
      <c r="L36" s="22">
        <f t="shared" si="25"/>
        <v>14045.666666666666</v>
      </c>
      <c r="M36" s="22">
        <f t="shared" si="25"/>
        <v>14045.666666666666</v>
      </c>
      <c r="N36" s="22">
        <f t="shared" si="25"/>
        <v>14045.666666666666</v>
      </c>
      <c r="O36" s="22">
        <f t="shared" si="25"/>
        <v>14045.666666666666</v>
      </c>
      <c r="P36" s="22">
        <f t="shared" ref="P36" si="28">P80+P123+P166+P209+P252+P295+P338+P381+P424+P467</f>
        <v>14045.666666666666</v>
      </c>
      <c r="Q36" s="22">
        <f t="shared" si="25"/>
        <v>14045.666666666666</v>
      </c>
      <c r="R36" s="22">
        <f t="shared" si="25"/>
        <v>14045.666666666666</v>
      </c>
      <c r="S36" s="17"/>
      <c r="T36" s="25"/>
      <c r="U36" s="25"/>
      <c r="V36" s="25"/>
    </row>
    <row r="37" spans="2:22">
      <c r="B37" s="18" t="s">
        <v>58</v>
      </c>
      <c r="C37" s="14" t="s">
        <v>20</v>
      </c>
      <c r="D37" s="19"/>
      <c r="E37" s="19"/>
      <c r="F37" s="20"/>
      <c r="G37" s="100"/>
      <c r="H37" s="22">
        <f>H81+H124+H167+H210+H253+H296+H339+H382+H425+H468</f>
        <v>4872.6499999999996</v>
      </c>
      <c r="I37" s="22">
        <f t="shared" si="25"/>
        <v>4872.6499999999996</v>
      </c>
      <c r="J37" s="22">
        <f t="shared" si="25"/>
        <v>4872.6499999999996</v>
      </c>
      <c r="K37" s="22">
        <f t="shared" si="25"/>
        <v>4872.6499999999996</v>
      </c>
      <c r="L37" s="22">
        <f t="shared" si="25"/>
        <v>4872.6499999999996</v>
      </c>
      <c r="M37" s="22">
        <f t="shared" si="25"/>
        <v>4872.6499999999996</v>
      </c>
      <c r="N37" s="22">
        <f t="shared" si="25"/>
        <v>4872.6499999999996</v>
      </c>
      <c r="O37" s="22">
        <f t="shared" si="25"/>
        <v>4872.6499999999996</v>
      </c>
      <c r="P37" s="22">
        <f t="shared" ref="P37" si="29">P81+P124+P167+P210+P253+P296+P339+P382+P425+P468</f>
        <v>4872.6499999999996</v>
      </c>
      <c r="Q37" s="22">
        <f t="shared" si="25"/>
        <v>4872.6499999999996</v>
      </c>
      <c r="R37" s="22">
        <f t="shared" si="25"/>
        <v>4872.6499999999996</v>
      </c>
      <c r="S37" s="17"/>
      <c r="T37" s="25"/>
      <c r="U37" s="25"/>
      <c r="V37" s="25"/>
    </row>
    <row r="38" spans="2:22" hidden="1">
      <c r="B38" s="18" t="s">
        <v>60</v>
      </c>
      <c r="C38" s="14" t="s">
        <v>20</v>
      </c>
      <c r="D38" s="19"/>
      <c r="E38" s="19"/>
      <c r="F38" s="20"/>
      <c r="G38" s="100"/>
      <c r="H38" s="22">
        <f>H82+H125+H168+H211+H254+H297+H340+H383+H426+H469</f>
        <v>0</v>
      </c>
      <c r="I38" s="22">
        <f t="shared" si="25"/>
        <v>0</v>
      </c>
      <c r="J38" s="22">
        <f t="shared" si="25"/>
        <v>0</v>
      </c>
      <c r="K38" s="22">
        <f t="shared" si="25"/>
        <v>0</v>
      </c>
      <c r="L38" s="22">
        <f t="shared" si="25"/>
        <v>0</v>
      </c>
      <c r="M38" s="22">
        <f t="shared" si="25"/>
        <v>0</v>
      </c>
      <c r="N38" s="22">
        <f t="shared" si="25"/>
        <v>0</v>
      </c>
      <c r="O38" s="22">
        <f t="shared" si="25"/>
        <v>0</v>
      </c>
      <c r="P38" s="22">
        <f t="shared" ref="P38" si="30">P82+P125+P168+P211+P254+P297+P340+P383+P426+P469</f>
        <v>0</v>
      </c>
      <c r="Q38" s="22">
        <f t="shared" si="25"/>
        <v>0</v>
      </c>
      <c r="R38" s="22">
        <f t="shared" si="25"/>
        <v>0</v>
      </c>
      <c r="S38" s="17"/>
      <c r="T38" s="25"/>
      <c r="U38" s="25"/>
      <c r="V38" s="25"/>
    </row>
    <row r="39" spans="2:22">
      <c r="B39" s="18" t="s">
        <v>50</v>
      </c>
      <c r="C39" s="14" t="s">
        <v>24</v>
      </c>
      <c r="D39" s="19"/>
      <c r="E39" s="19"/>
      <c r="F39" s="20"/>
      <c r="G39" s="100"/>
      <c r="H39" s="22">
        <f t="shared" ref="H39:R43" si="31">H83+H126+H169+H212+H255+H298+H341+H384+H427+H470</f>
        <v>3704.1874878587687</v>
      </c>
      <c r="I39" s="22">
        <f t="shared" si="31"/>
        <v>3704.1874878587687</v>
      </c>
      <c r="J39" s="22">
        <f t="shared" si="31"/>
        <v>3704.1874878587687</v>
      </c>
      <c r="K39" s="22">
        <f t="shared" si="31"/>
        <v>3704.1874878587687</v>
      </c>
      <c r="L39" s="22">
        <f t="shared" si="31"/>
        <v>3704.1874878587687</v>
      </c>
      <c r="M39" s="22">
        <f t="shared" si="31"/>
        <v>3704.1874878587687</v>
      </c>
      <c r="N39" s="22">
        <f t="shared" si="31"/>
        <v>3704.1874878587687</v>
      </c>
      <c r="O39" s="22">
        <f t="shared" si="31"/>
        <v>3704.1874878587687</v>
      </c>
      <c r="P39" s="22">
        <f t="shared" ref="P39" si="32">P83+P126+P169+P212+P255+P298+P341+P384+P427+P470</f>
        <v>3704.1874878587687</v>
      </c>
      <c r="Q39" s="22">
        <f t="shared" si="31"/>
        <v>3704.1874878587687</v>
      </c>
      <c r="R39" s="22">
        <f t="shared" si="31"/>
        <v>3704.1874878587687</v>
      </c>
      <c r="S39" s="17"/>
      <c r="T39" s="25"/>
      <c r="U39" s="25"/>
      <c r="V39" s="25"/>
    </row>
    <row r="40" spans="2:22" hidden="1">
      <c r="B40" s="18" t="s">
        <v>52</v>
      </c>
      <c r="C40" s="14" t="s">
        <v>24</v>
      </c>
      <c r="D40" s="19"/>
      <c r="E40" s="19"/>
      <c r="F40" s="20"/>
      <c r="G40" s="100"/>
      <c r="H40" s="22">
        <f t="shared" si="31"/>
        <v>0</v>
      </c>
      <c r="I40" s="22">
        <f t="shared" si="31"/>
        <v>0</v>
      </c>
      <c r="J40" s="22">
        <f t="shared" si="31"/>
        <v>0</v>
      </c>
      <c r="K40" s="22">
        <f t="shared" si="31"/>
        <v>0</v>
      </c>
      <c r="L40" s="22">
        <f t="shared" si="31"/>
        <v>0</v>
      </c>
      <c r="M40" s="22">
        <f t="shared" si="31"/>
        <v>0</v>
      </c>
      <c r="N40" s="22">
        <f t="shared" si="31"/>
        <v>0</v>
      </c>
      <c r="O40" s="22">
        <f t="shared" si="31"/>
        <v>0</v>
      </c>
      <c r="P40" s="22">
        <f t="shared" ref="P40" si="33">P84+P127+P170+P213+P256+P299+P342+P385+P428+P471</f>
        <v>0</v>
      </c>
      <c r="Q40" s="22">
        <f t="shared" si="31"/>
        <v>0</v>
      </c>
      <c r="R40" s="22">
        <f t="shared" si="31"/>
        <v>0</v>
      </c>
      <c r="S40" s="17"/>
      <c r="T40" s="30"/>
      <c r="U40" s="30"/>
      <c r="V40" s="30"/>
    </row>
    <row r="41" spans="2:22">
      <c r="B41" s="18" t="s">
        <v>54</v>
      </c>
      <c r="C41" s="14" t="s">
        <v>24</v>
      </c>
      <c r="D41" s="19"/>
      <c r="E41" s="19"/>
      <c r="F41" s="20"/>
      <c r="G41" s="100"/>
      <c r="H41" s="22">
        <f t="shared" si="31"/>
        <v>1224.0238600000002</v>
      </c>
      <c r="I41" s="22">
        <f t="shared" si="31"/>
        <v>1224.0238600000002</v>
      </c>
      <c r="J41" s="22">
        <f t="shared" si="31"/>
        <v>1224.0238600000002</v>
      </c>
      <c r="K41" s="22">
        <f t="shared" si="31"/>
        <v>1224.0238600000002</v>
      </c>
      <c r="L41" s="22">
        <f t="shared" si="31"/>
        <v>1224.0238600000002</v>
      </c>
      <c r="M41" s="22">
        <f t="shared" si="31"/>
        <v>1224.0238600000002</v>
      </c>
      <c r="N41" s="22">
        <f t="shared" si="31"/>
        <v>1224.0238600000002</v>
      </c>
      <c r="O41" s="22">
        <f t="shared" si="31"/>
        <v>1224.0238600000002</v>
      </c>
      <c r="P41" s="22">
        <f t="shared" ref="P41" si="34">P85+P128+P171+P214+P257+P300+P343+P386+P429+P472</f>
        <v>1224.0238600000002</v>
      </c>
      <c r="Q41" s="22">
        <f t="shared" si="31"/>
        <v>1224.0238600000002</v>
      </c>
      <c r="R41" s="22">
        <f t="shared" si="31"/>
        <v>1224.0238600000002</v>
      </c>
      <c r="S41" s="17"/>
      <c r="T41" s="30"/>
      <c r="U41" s="30"/>
      <c r="V41" s="30"/>
    </row>
    <row r="42" spans="2:22">
      <c r="B42" s="18" t="s">
        <v>58</v>
      </c>
      <c r="C42" s="14" t="s">
        <v>24</v>
      </c>
      <c r="D42" s="19"/>
      <c r="E42" s="19"/>
      <c r="F42" s="19"/>
      <c r="G42" s="100"/>
      <c r="H42" s="22">
        <f t="shared" si="31"/>
        <v>6586.5436</v>
      </c>
      <c r="I42" s="22">
        <f t="shared" si="31"/>
        <v>6586.5436</v>
      </c>
      <c r="J42" s="22">
        <f t="shared" si="31"/>
        <v>6586.5436</v>
      </c>
      <c r="K42" s="22">
        <f t="shared" si="31"/>
        <v>6586.5436</v>
      </c>
      <c r="L42" s="22">
        <f t="shared" si="31"/>
        <v>6586.5436</v>
      </c>
      <c r="M42" s="22">
        <f t="shared" si="31"/>
        <v>6586.5436</v>
      </c>
      <c r="N42" s="22">
        <f t="shared" si="31"/>
        <v>6586.5436</v>
      </c>
      <c r="O42" s="22">
        <f t="shared" si="31"/>
        <v>6586.5436</v>
      </c>
      <c r="P42" s="22">
        <f t="shared" ref="P42" si="35">P86+P129+P172+P215+P258+P301+P344+P387+P430+P473</f>
        <v>6586.5436</v>
      </c>
      <c r="Q42" s="22">
        <f t="shared" si="31"/>
        <v>6586.5436</v>
      </c>
      <c r="R42" s="22">
        <f t="shared" si="31"/>
        <v>6586.5436</v>
      </c>
      <c r="S42" s="17"/>
      <c r="T42" s="30"/>
      <c r="U42" s="30"/>
      <c r="V42" s="30"/>
    </row>
    <row r="43" spans="2:22" hidden="1">
      <c r="B43" s="18" t="s">
        <v>60</v>
      </c>
      <c r="C43" s="14" t="s">
        <v>24</v>
      </c>
      <c r="D43" s="19"/>
      <c r="E43" s="19"/>
      <c r="F43" s="19"/>
      <c r="G43" s="31"/>
      <c r="H43" s="22">
        <f t="shared" si="31"/>
        <v>0</v>
      </c>
      <c r="I43" s="22">
        <f t="shared" si="31"/>
        <v>0</v>
      </c>
      <c r="J43" s="22">
        <f t="shared" si="31"/>
        <v>0</v>
      </c>
      <c r="K43" s="22">
        <f t="shared" si="31"/>
        <v>0</v>
      </c>
      <c r="L43" s="22">
        <f t="shared" si="31"/>
        <v>0</v>
      </c>
      <c r="M43" s="22">
        <f t="shared" si="31"/>
        <v>0</v>
      </c>
      <c r="N43" s="22">
        <f t="shared" si="31"/>
        <v>0</v>
      </c>
      <c r="O43" s="22">
        <f t="shared" si="31"/>
        <v>0</v>
      </c>
      <c r="P43" s="22">
        <f t="shared" ref="P43" si="36">P87+P130+P173+P216+P259+P302+P345+P388+P431+P474</f>
        <v>0</v>
      </c>
      <c r="Q43" s="22">
        <f t="shared" si="31"/>
        <v>0</v>
      </c>
      <c r="R43" s="22">
        <f t="shared" si="31"/>
        <v>0</v>
      </c>
      <c r="S43" s="17"/>
      <c r="T43" s="30"/>
      <c r="U43" s="30"/>
      <c r="V43" s="30"/>
    </row>
    <row r="44" spans="2:22">
      <c r="B44" s="26" t="s">
        <v>25</v>
      </c>
      <c r="C44" s="27" t="s">
        <v>24</v>
      </c>
      <c r="D44" s="28"/>
      <c r="E44" s="28"/>
      <c r="F44" s="28"/>
      <c r="G44" s="26"/>
      <c r="H44" s="29">
        <f>SUM(H39:H43)</f>
        <v>11514.754947858768</v>
      </c>
      <c r="I44" s="29">
        <f t="shared" ref="I44:R44" si="37">SUM(I39:I43)</f>
        <v>11514.754947858768</v>
      </c>
      <c r="J44" s="29">
        <f t="shared" si="37"/>
        <v>11514.754947858768</v>
      </c>
      <c r="K44" s="29">
        <f t="shared" si="37"/>
        <v>11514.754947858768</v>
      </c>
      <c r="L44" s="29">
        <f t="shared" si="37"/>
        <v>11514.754947858768</v>
      </c>
      <c r="M44" s="29">
        <f t="shared" si="37"/>
        <v>11514.754947858768</v>
      </c>
      <c r="N44" s="29">
        <f t="shared" si="37"/>
        <v>11514.754947858768</v>
      </c>
      <c r="O44" s="29">
        <f t="shared" si="37"/>
        <v>11514.754947858768</v>
      </c>
      <c r="P44" s="29">
        <f t="shared" ref="P44" si="38">SUM(P39:P43)</f>
        <v>11514.754947858768</v>
      </c>
      <c r="Q44" s="29">
        <f t="shared" si="37"/>
        <v>11514.754947858768</v>
      </c>
      <c r="R44" s="29">
        <f t="shared" si="37"/>
        <v>11514.754947858768</v>
      </c>
      <c r="S44" s="17"/>
      <c r="T44" s="30"/>
      <c r="U44" s="30"/>
      <c r="V44" s="30"/>
    </row>
    <row r="45" spans="2:2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2"/>
      <c r="U45" s="32"/>
      <c r="V45" s="32"/>
    </row>
    <row r="46" spans="2:2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/>
      <c r="U46" s="8"/>
      <c r="V46" s="8"/>
    </row>
    <row r="47" spans="2:22">
      <c r="B47" s="101" t="str">
        <f>'E2 Údaje a hodnotící tabulky1 '!B2</f>
        <v>Střední průmyslová škola stavební a Obchodní akademie, Kladno, Cyrila Boudy 2954</v>
      </c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6"/>
      <c r="T47" s="8"/>
      <c r="U47" s="8"/>
      <c r="V47" s="8"/>
    </row>
    <row r="48" spans="2:22">
      <c r="B48" s="103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6"/>
      <c r="T48" s="8"/>
      <c r="U48" s="8"/>
      <c r="V48" s="8"/>
    </row>
    <row r="49" spans="2:26">
      <c r="B49" s="33" t="s">
        <v>39</v>
      </c>
      <c r="C49" s="34">
        <f>C5</f>
        <v>10</v>
      </c>
      <c r="D49" s="35"/>
      <c r="E49" s="35"/>
      <c r="F49" s="36" t="s">
        <v>40</v>
      </c>
      <c r="G49" s="36" t="s">
        <v>41</v>
      </c>
      <c r="H49" s="36">
        <f t="shared" ref="H49:R49" si="39">H5</f>
        <v>0</v>
      </c>
      <c r="I49" s="36">
        <f t="shared" si="39"/>
        <v>1</v>
      </c>
      <c r="J49" s="36">
        <f t="shared" si="39"/>
        <v>2</v>
      </c>
      <c r="K49" s="36">
        <f t="shared" si="39"/>
        <v>3</v>
      </c>
      <c r="L49" s="36">
        <f t="shared" si="39"/>
        <v>4</v>
      </c>
      <c r="M49" s="36">
        <f t="shared" si="39"/>
        <v>5</v>
      </c>
      <c r="N49" s="36">
        <f t="shared" si="39"/>
        <v>6</v>
      </c>
      <c r="O49" s="36">
        <f t="shared" si="39"/>
        <v>7</v>
      </c>
      <c r="P49" s="36">
        <f t="shared" si="39"/>
        <v>8</v>
      </c>
      <c r="Q49" s="36">
        <f t="shared" si="39"/>
        <v>9</v>
      </c>
      <c r="R49" s="36">
        <f t="shared" si="39"/>
        <v>10</v>
      </c>
      <c r="S49" s="37"/>
      <c r="T49" s="37"/>
      <c r="U49" s="37"/>
      <c r="V49" s="37"/>
    </row>
    <row r="50" spans="2:26" ht="14.45" customHeight="1">
      <c r="B50" s="105" t="s">
        <v>43</v>
      </c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6"/>
      <c r="T50" s="106" t="s">
        <v>44</v>
      </c>
      <c r="U50" s="106" t="s">
        <v>45</v>
      </c>
      <c r="V50" s="106" t="s">
        <v>46</v>
      </c>
      <c r="X50" s="106" t="s">
        <v>44</v>
      </c>
      <c r="Y50" s="106" t="s">
        <v>47</v>
      </c>
      <c r="Z50" s="107"/>
    </row>
    <row r="51" spans="2:26">
      <c r="B51" s="14" t="s">
        <v>48</v>
      </c>
      <c r="C51" s="14" t="s">
        <v>49</v>
      </c>
      <c r="D51" s="15"/>
      <c r="E51" s="15"/>
      <c r="F51" s="16"/>
      <c r="G51" s="97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17"/>
      <c r="T51" s="106"/>
      <c r="U51" s="106"/>
      <c r="V51" s="106"/>
      <c r="X51" s="106"/>
      <c r="Y51" s="106"/>
      <c r="Z51" s="107"/>
    </row>
    <row r="52" spans="2:26">
      <c r="B52" s="18" t="s">
        <v>50</v>
      </c>
      <c r="C52" s="14" t="s">
        <v>20</v>
      </c>
      <c r="D52" s="19"/>
      <c r="E52" s="19"/>
      <c r="F52" s="20"/>
      <c r="G52" s="21">
        <v>197.14</v>
      </c>
      <c r="H52" s="22">
        <f t="shared" ref="H52:H61" si="40">G52</f>
        <v>197.14</v>
      </c>
      <c r="I52" s="22">
        <f t="shared" ref="I52:I55" si="41">H52</f>
        <v>197.14</v>
      </c>
      <c r="J52" s="22">
        <f t="shared" ref="J52:J55" si="42">I52</f>
        <v>197.14</v>
      </c>
      <c r="K52" s="22">
        <f t="shared" ref="K52:K55" si="43">J52</f>
        <v>197.14</v>
      </c>
      <c r="L52" s="22">
        <f t="shared" ref="L52:L55" si="44">K52</f>
        <v>197.14</v>
      </c>
      <c r="M52" s="22">
        <f t="shared" ref="M52:M55" si="45">L52</f>
        <v>197.14</v>
      </c>
      <c r="N52" s="22">
        <f t="shared" ref="N52:N55" si="46">M52</f>
        <v>197.14</v>
      </c>
      <c r="O52" s="22">
        <f t="shared" ref="O52:P55" si="47">N52</f>
        <v>197.14</v>
      </c>
      <c r="P52" s="22">
        <f t="shared" si="47"/>
        <v>197.14</v>
      </c>
      <c r="Q52" s="22">
        <f t="shared" ref="Q52:Q55" si="48">O52</f>
        <v>197.14</v>
      </c>
      <c r="R52" s="22">
        <f t="shared" ref="R52:R55" si="49">Q52</f>
        <v>197.14</v>
      </c>
      <c r="S52" s="17"/>
      <c r="T52" s="23" t="s">
        <v>51</v>
      </c>
      <c r="U52" s="24">
        <f>G57/G52</f>
        <v>5.214204118900275</v>
      </c>
      <c r="V52" s="24">
        <f>U52*Z52</f>
        <v>6.3091869838693322</v>
      </c>
      <c r="X52" s="23" t="s">
        <v>50</v>
      </c>
      <c r="Y52" s="88">
        <v>0.21</v>
      </c>
      <c r="Z52" s="89">
        <f>1+Y52</f>
        <v>1.21</v>
      </c>
    </row>
    <row r="53" spans="2:26" ht="14.45" hidden="1" customHeight="1">
      <c r="B53" s="18" t="s">
        <v>52</v>
      </c>
      <c r="C53" s="14" t="s">
        <v>20</v>
      </c>
      <c r="D53" s="19"/>
      <c r="E53" s="19"/>
      <c r="F53" s="20"/>
      <c r="G53" s="21"/>
      <c r="H53" s="22">
        <f t="shared" si="40"/>
        <v>0</v>
      </c>
      <c r="I53" s="22">
        <f t="shared" si="41"/>
        <v>0</v>
      </c>
      <c r="J53" s="22">
        <f t="shared" si="42"/>
        <v>0</v>
      </c>
      <c r="K53" s="22">
        <f t="shared" si="43"/>
        <v>0</v>
      </c>
      <c r="L53" s="22">
        <f t="shared" si="44"/>
        <v>0</v>
      </c>
      <c r="M53" s="22">
        <f t="shared" si="45"/>
        <v>0</v>
      </c>
      <c r="N53" s="22">
        <f t="shared" si="46"/>
        <v>0</v>
      </c>
      <c r="O53" s="22">
        <f t="shared" si="47"/>
        <v>0</v>
      </c>
      <c r="P53" s="22">
        <f t="shared" si="47"/>
        <v>0</v>
      </c>
      <c r="Q53" s="22">
        <f t="shared" si="48"/>
        <v>0</v>
      </c>
      <c r="R53" s="22">
        <f t="shared" si="49"/>
        <v>0</v>
      </c>
      <c r="S53" s="17"/>
      <c r="T53" s="23" t="s">
        <v>53</v>
      </c>
      <c r="U53" s="24" t="e">
        <f>G58/G53</f>
        <v>#DIV/0!</v>
      </c>
      <c r="V53" s="24" t="e">
        <f t="shared" ref="V53:V55" si="50">U53*Z53</f>
        <v>#DIV/0!</v>
      </c>
      <c r="X53" s="23" t="s">
        <v>52</v>
      </c>
      <c r="Y53" s="88">
        <v>0.1</v>
      </c>
      <c r="Z53" s="89">
        <f t="shared" ref="Z53:Z55" si="51">1+Y53</f>
        <v>1.1000000000000001</v>
      </c>
    </row>
    <row r="54" spans="2:26">
      <c r="B54" s="18" t="s">
        <v>54</v>
      </c>
      <c r="C54" s="14" t="s">
        <v>55</v>
      </c>
      <c r="D54" s="19"/>
      <c r="E54" s="19"/>
      <c r="F54" s="20"/>
      <c r="G54" s="21">
        <v>5084</v>
      </c>
      <c r="H54" s="22">
        <f t="shared" si="40"/>
        <v>5084</v>
      </c>
      <c r="I54" s="22">
        <f t="shared" si="41"/>
        <v>5084</v>
      </c>
      <c r="J54" s="22">
        <f t="shared" si="42"/>
        <v>5084</v>
      </c>
      <c r="K54" s="22">
        <f t="shared" si="43"/>
        <v>5084</v>
      </c>
      <c r="L54" s="22">
        <f t="shared" si="44"/>
        <v>5084</v>
      </c>
      <c r="M54" s="22">
        <f t="shared" si="45"/>
        <v>5084</v>
      </c>
      <c r="N54" s="22">
        <f t="shared" si="46"/>
        <v>5084</v>
      </c>
      <c r="O54" s="22">
        <f t="shared" si="47"/>
        <v>5084</v>
      </c>
      <c r="P54" s="22">
        <f t="shared" si="47"/>
        <v>5084</v>
      </c>
      <c r="Q54" s="22">
        <f t="shared" si="48"/>
        <v>5084</v>
      </c>
      <c r="R54" s="22">
        <f t="shared" si="49"/>
        <v>5084</v>
      </c>
      <c r="S54" s="17"/>
      <c r="T54" s="23" t="s">
        <v>64</v>
      </c>
      <c r="U54" s="24">
        <f>G59/G54</f>
        <v>9.2919748229740362E-2</v>
      </c>
      <c r="V54" s="24">
        <f t="shared" si="50"/>
        <v>0.10221172305271441</v>
      </c>
      <c r="X54" s="23" t="s">
        <v>57</v>
      </c>
      <c r="Y54" s="88">
        <v>0.1</v>
      </c>
      <c r="Z54" s="89">
        <f t="shared" si="51"/>
        <v>1.1000000000000001</v>
      </c>
    </row>
    <row r="55" spans="2:26">
      <c r="B55" s="18" t="s">
        <v>58</v>
      </c>
      <c r="C55" s="14" t="s">
        <v>20</v>
      </c>
      <c r="D55" s="19"/>
      <c r="E55" s="19"/>
      <c r="F55" s="20"/>
      <c r="G55" s="21">
        <v>1758.6</v>
      </c>
      <c r="H55" s="22">
        <f t="shared" si="40"/>
        <v>1758.6</v>
      </c>
      <c r="I55" s="22">
        <f t="shared" si="41"/>
        <v>1758.6</v>
      </c>
      <c r="J55" s="22">
        <f t="shared" si="42"/>
        <v>1758.6</v>
      </c>
      <c r="K55" s="22">
        <f t="shared" si="43"/>
        <v>1758.6</v>
      </c>
      <c r="L55" s="22">
        <f t="shared" si="44"/>
        <v>1758.6</v>
      </c>
      <c r="M55" s="22">
        <f t="shared" si="45"/>
        <v>1758.6</v>
      </c>
      <c r="N55" s="22">
        <f t="shared" si="46"/>
        <v>1758.6</v>
      </c>
      <c r="O55" s="22">
        <f t="shared" si="47"/>
        <v>1758.6</v>
      </c>
      <c r="P55" s="22">
        <f t="shared" si="47"/>
        <v>1758.6</v>
      </c>
      <c r="Q55" s="22">
        <f t="shared" si="48"/>
        <v>1758.6</v>
      </c>
      <c r="R55" s="22">
        <f t="shared" si="49"/>
        <v>1758.6</v>
      </c>
      <c r="S55" s="17"/>
      <c r="T55" s="23" t="s">
        <v>59</v>
      </c>
      <c r="U55" s="24">
        <f>G60/G55</f>
        <v>1.3365886500625499</v>
      </c>
      <c r="V55" s="24">
        <f t="shared" si="50"/>
        <v>1.6172722665756853</v>
      </c>
      <c r="X55" s="23" t="s">
        <v>58</v>
      </c>
      <c r="Y55" s="88">
        <v>0.21</v>
      </c>
      <c r="Z55" s="89">
        <f t="shared" si="51"/>
        <v>1.21</v>
      </c>
    </row>
    <row r="56" spans="2:26" hidden="1">
      <c r="B56" s="18" t="s">
        <v>60</v>
      </c>
      <c r="C56" s="14" t="s">
        <v>20</v>
      </c>
      <c r="D56" s="19"/>
      <c r="E56" s="19"/>
      <c r="F56" s="20"/>
      <c r="G56" s="21"/>
      <c r="H56" s="22">
        <f t="shared" ref="H56:H60" si="52">G56</f>
        <v>0</v>
      </c>
      <c r="I56" s="22">
        <f t="shared" ref="I56:I60" si="53">H56</f>
        <v>0</v>
      </c>
      <c r="J56" s="22">
        <f t="shared" ref="J56:J60" si="54">I56</f>
        <v>0</v>
      </c>
      <c r="K56" s="22">
        <f t="shared" ref="K56:K60" si="55">J56</f>
        <v>0</v>
      </c>
      <c r="L56" s="22">
        <f t="shared" ref="L56:L60" si="56">K56</f>
        <v>0</v>
      </c>
      <c r="M56" s="22">
        <f t="shared" ref="M56:M60" si="57">L56</f>
        <v>0</v>
      </c>
      <c r="N56" s="22">
        <f t="shared" ref="N56:N60" si="58">M56</f>
        <v>0</v>
      </c>
      <c r="O56" s="22">
        <f t="shared" ref="O56:P60" si="59">N56</f>
        <v>0</v>
      </c>
      <c r="P56" s="22">
        <f t="shared" si="59"/>
        <v>0</v>
      </c>
      <c r="Q56" s="22">
        <f t="shared" ref="Q56:Q60" si="60">O56</f>
        <v>0</v>
      </c>
      <c r="R56" s="22">
        <f t="shared" ref="R56:R60" si="61">Q56</f>
        <v>0</v>
      </c>
      <c r="S56" s="17"/>
      <c r="T56" s="23" t="s">
        <v>64</v>
      </c>
      <c r="U56" s="24">
        <f>G59/G54</f>
        <v>9.2919748229740362E-2</v>
      </c>
      <c r="V56" s="24">
        <f>U56*1.21</f>
        <v>0.11243289535798584</v>
      </c>
    </row>
    <row r="57" spans="2:26">
      <c r="B57" s="18" t="s">
        <v>50</v>
      </c>
      <c r="C57" s="14" t="s">
        <v>24</v>
      </c>
      <c r="D57" s="19"/>
      <c r="E57" s="19"/>
      <c r="F57" s="20"/>
      <c r="G57" s="21">
        <f>790.714*1.3</f>
        <v>1027.9282000000001</v>
      </c>
      <c r="H57" s="22">
        <f t="shared" si="52"/>
        <v>1027.9282000000001</v>
      </c>
      <c r="I57" s="22">
        <f t="shared" si="53"/>
        <v>1027.9282000000001</v>
      </c>
      <c r="J57" s="22">
        <f t="shared" si="54"/>
        <v>1027.9282000000001</v>
      </c>
      <c r="K57" s="22">
        <f t="shared" si="55"/>
        <v>1027.9282000000001</v>
      </c>
      <c r="L57" s="22">
        <f t="shared" si="56"/>
        <v>1027.9282000000001</v>
      </c>
      <c r="M57" s="22">
        <f t="shared" si="57"/>
        <v>1027.9282000000001</v>
      </c>
      <c r="N57" s="22">
        <f t="shared" si="58"/>
        <v>1027.9282000000001</v>
      </c>
      <c r="O57" s="22">
        <f t="shared" si="59"/>
        <v>1027.9282000000001</v>
      </c>
      <c r="P57" s="22">
        <f t="shared" si="59"/>
        <v>1027.9282000000001</v>
      </c>
      <c r="Q57" s="22">
        <f t="shared" si="60"/>
        <v>1027.9282000000001</v>
      </c>
      <c r="R57" s="22">
        <f t="shared" si="61"/>
        <v>1027.9282000000001</v>
      </c>
      <c r="S57" s="17"/>
    </row>
    <row r="58" spans="2:26" ht="14.45" hidden="1" customHeight="1">
      <c r="B58" s="18" t="s">
        <v>52</v>
      </c>
      <c r="C58" s="14" t="s">
        <v>24</v>
      </c>
      <c r="D58" s="19"/>
      <c r="E58" s="19"/>
      <c r="F58" s="20"/>
      <c r="G58" s="21"/>
      <c r="H58" s="22">
        <f t="shared" si="52"/>
        <v>0</v>
      </c>
      <c r="I58" s="22">
        <f t="shared" si="53"/>
        <v>0</v>
      </c>
      <c r="J58" s="22">
        <f t="shared" si="54"/>
        <v>0</v>
      </c>
      <c r="K58" s="22">
        <f t="shared" si="55"/>
        <v>0</v>
      </c>
      <c r="L58" s="22">
        <f t="shared" si="56"/>
        <v>0</v>
      </c>
      <c r="M58" s="22">
        <f t="shared" si="57"/>
        <v>0</v>
      </c>
      <c r="N58" s="22">
        <f t="shared" si="58"/>
        <v>0</v>
      </c>
      <c r="O58" s="22">
        <f t="shared" si="59"/>
        <v>0</v>
      </c>
      <c r="P58" s="22">
        <f t="shared" si="59"/>
        <v>0</v>
      </c>
      <c r="Q58" s="22">
        <f t="shared" si="60"/>
        <v>0</v>
      </c>
      <c r="R58" s="22">
        <f t="shared" si="61"/>
        <v>0</v>
      </c>
      <c r="S58" s="17"/>
      <c r="T58" s="65"/>
      <c r="U58" s="66"/>
      <c r="V58" s="66"/>
    </row>
    <row r="59" spans="2:26">
      <c r="B59" s="18" t="s">
        <v>54</v>
      </c>
      <c r="C59" s="14" t="s">
        <v>24</v>
      </c>
      <c r="D59" s="19"/>
      <c r="E59" s="19"/>
      <c r="F59" s="20"/>
      <c r="G59" s="21">
        <v>472.404</v>
      </c>
      <c r="H59" s="22">
        <f t="shared" si="52"/>
        <v>472.404</v>
      </c>
      <c r="I59" s="22">
        <f t="shared" si="53"/>
        <v>472.404</v>
      </c>
      <c r="J59" s="22">
        <f t="shared" si="54"/>
        <v>472.404</v>
      </c>
      <c r="K59" s="22">
        <f t="shared" si="55"/>
        <v>472.404</v>
      </c>
      <c r="L59" s="22">
        <f t="shared" si="56"/>
        <v>472.404</v>
      </c>
      <c r="M59" s="22">
        <f t="shared" si="57"/>
        <v>472.404</v>
      </c>
      <c r="N59" s="22">
        <f t="shared" si="58"/>
        <v>472.404</v>
      </c>
      <c r="O59" s="22">
        <f t="shared" si="59"/>
        <v>472.404</v>
      </c>
      <c r="P59" s="22">
        <f t="shared" si="59"/>
        <v>472.404</v>
      </c>
      <c r="Q59" s="22">
        <f t="shared" si="60"/>
        <v>472.404</v>
      </c>
      <c r="R59" s="22">
        <f t="shared" si="61"/>
        <v>472.404</v>
      </c>
      <c r="S59" s="17"/>
      <c r="T59" s="25"/>
      <c r="U59" s="25"/>
      <c r="V59" s="25"/>
    </row>
    <row r="60" spans="2:26">
      <c r="B60" s="18" t="s">
        <v>58</v>
      </c>
      <c r="C60" s="14" t="s">
        <v>24</v>
      </c>
      <c r="D60" s="19"/>
      <c r="E60" s="19"/>
      <c r="F60" s="20"/>
      <c r="G60" s="21">
        <f>1808.096*1.3</f>
        <v>2350.5248000000001</v>
      </c>
      <c r="H60" s="22">
        <f t="shared" si="52"/>
        <v>2350.5248000000001</v>
      </c>
      <c r="I60" s="22">
        <f t="shared" si="53"/>
        <v>2350.5248000000001</v>
      </c>
      <c r="J60" s="22">
        <f t="shared" si="54"/>
        <v>2350.5248000000001</v>
      </c>
      <c r="K60" s="22">
        <f t="shared" si="55"/>
        <v>2350.5248000000001</v>
      </c>
      <c r="L60" s="22">
        <f t="shared" si="56"/>
        <v>2350.5248000000001</v>
      </c>
      <c r="M60" s="22">
        <f t="shared" si="57"/>
        <v>2350.5248000000001</v>
      </c>
      <c r="N60" s="22">
        <f t="shared" si="58"/>
        <v>2350.5248000000001</v>
      </c>
      <c r="O60" s="22">
        <f t="shared" si="59"/>
        <v>2350.5248000000001</v>
      </c>
      <c r="P60" s="22">
        <f t="shared" si="59"/>
        <v>2350.5248000000001</v>
      </c>
      <c r="Q60" s="22">
        <f t="shared" si="60"/>
        <v>2350.5248000000001</v>
      </c>
      <c r="R60" s="22">
        <f t="shared" si="61"/>
        <v>2350.5248000000001</v>
      </c>
      <c r="S60" s="17"/>
      <c r="T60" s="25"/>
      <c r="U60" s="25"/>
      <c r="V60" s="25"/>
    </row>
    <row r="61" spans="2:26" hidden="1">
      <c r="B61" s="18" t="s">
        <v>60</v>
      </c>
      <c r="C61" s="14" t="s">
        <v>24</v>
      </c>
      <c r="D61" s="19"/>
      <c r="E61" s="19"/>
      <c r="F61" s="19"/>
      <c r="G61" s="21"/>
      <c r="H61" s="22">
        <f t="shared" si="40"/>
        <v>0</v>
      </c>
      <c r="I61" s="22">
        <f t="shared" ref="I61:R61" si="62">H61</f>
        <v>0</v>
      </c>
      <c r="J61" s="22">
        <f t="shared" si="62"/>
        <v>0</v>
      </c>
      <c r="K61" s="22">
        <f t="shared" si="62"/>
        <v>0</v>
      </c>
      <c r="L61" s="22">
        <f t="shared" si="62"/>
        <v>0</v>
      </c>
      <c r="M61" s="22">
        <f t="shared" si="62"/>
        <v>0</v>
      </c>
      <c r="N61" s="22">
        <f t="shared" si="62"/>
        <v>0</v>
      </c>
      <c r="O61" s="22">
        <f t="shared" si="62"/>
        <v>0</v>
      </c>
      <c r="P61" s="22">
        <f t="shared" si="62"/>
        <v>0</v>
      </c>
      <c r="Q61" s="22">
        <f>O61</f>
        <v>0</v>
      </c>
      <c r="R61" s="22">
        <f t="shared" si="62"/>
        <v>0</v>
      </c>
      <c r="S61" s="17"/>
      <c r="T61" s="25"/>
      <c r="U61" s="25"/>
      <c r="V61" s="25"/>
    </row>
    <row r="62" spans="2:26">
      <c r="B62" s="26" t="s">
        <v>25</v>
      </c>
      <c r="C62" s="27" t="s">
        <v>24</v>
      </c>
      <c r="D62" s="28"/>
      <c r="E62" s="28"/>
      <c r="F62" s="28"/>
      <c r="G62" s="29">
        <f>SUM(G57:G60)</f>
        <v>3850.857</v>
      </c>
      <c r="H62" s="29">
        <f>SUM(H57:H60)</f>
        <v>3850.857</v>
      </c>
      <c r="I62" s="29">
        <f>SUM(I57:I61)</f>
        <v>3850.857</v>
      </c>
      <c r="J62" s="29">
        <f t="shared" ref="J62:R62" si="63">SUM(J57:J61)</f>
        <v>3850.857</v>
      </c>
      <c r="K62" s="29">
        <f t="shared" si="63"/>
        <v>3850.857</v>
      </c>
      <c r="L62" s="29">
        <f t="shared" si="63"/>
        <v>3850.857</v>
      </c>
      <c r="M62" s="29">
        <f t="shared" si="63"/>
        <v>3850.857</v>
      </c>
      <c r="N62" s="29">
        <f t="shared" si="63"/>
        <v>3850.857</v>
      </c>
      <c r="O62" s="29">
        <f t="shared" si="63"/>
        <v>3850.857</v>
      </c>
      <c r="P62" s="29">
        <f t="shared" ref="P62" si="64">SUM(P57:P61)</f>
        <v>3850.857</v>
      </c>
      <c r="Q62" s="29">
        <f t="shared" si="63"/>
        <v>3850.857</v>
      </c>
      <c r="R62" s="29">
        <f t="shared" si="63"/>
        <v>3850.857</v>
      </c>
      <c r="S62" s="17"/>
      <c r="T62" s="25"/>
      <c r="U62" s="25"/>
      <c r="V62" s="25"/>
    </row>
    <row r="63" spans="2:26">
      <c r="B63" s="96" t="s">
        <v>62</v>
      </c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6"/>
      <c r="T63" s="8"/>
      <c r="U63" s="8"/>
      <c r="V63" s="8"/>
    </row>
    <row r="64" spans="2:26">
      <c r="B64" s="14" t="s">
        <v>48</v>
      </c>
      <c r="C64" s="14" t="s">
        <v>49</v>
      </c>
      <c r="D64" s="15"/>
      <c r="E64" s="15"/>
      <c r="F64" s="16"/>
      <c r="G64" s="97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17"/>
      <c r="T64" s="25"/>
      <c r="U64" s="25"/>
      <c r="V64" s="25"/>
    </row>
    <row r="65" spans="2:22">
      <c r="B65" s="18" t="s">
        <v>50</v>
      </c>
      <c r="C65" s="14" t="s">
        <v>20</v>
      </c>
      <c r="D65" s="19"/>
      <c r="E65" s="19"/>
      <c r="F65" s="20"/>
      <c r="G65" s="99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17"/>
      <c r="T65" s="25"/>
      <c r="U65" s="25"/>
      <c r="V65" s="25"/>
    </row>
    <row r="66" spans="2:22" hidden="1">
      <c r="B66" s="18" t="s">
        <v>52</v>
      </c>
      <c r="C66" s="14" t="s">
        <v>20</v>
      </c>
      <c r="D66" s="19"/>
      <c r="E66" s="19"/>
      <c r="F66" s="20"/>
      <c r="G66" s="100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17"/>
      <c r="T66" s="25"/>
      <c r="U66" s="25"/>
      <c r="V66" s="25"/>
    </row>
    <row r="67" spans="2:22">
      <c r="B67" s="18" t="s">
        <v>54</v>
      </c>
      <c r="C67" s="14" t="s">
        <v>55</v>
      </c>
      <c r="D67" s="19"/>
      <c r="E67" s="19"/>
      <c r="F67" s="20"/>
      <c r="G67" s="100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17"/>
      <c r="T67" s="25"/>
      <c r="U67" s="25"/>
      <c r="V67" s="25"/>
    </row>
    <row r="68" spans="2:22">
      <c r="B68" s="18" t="s">
        <v>58</v>
      </c>
      <c r="C68" s="14" t="s">
        <v>20</v>
      </c>
      <c r="D68" s="19"/>
      <c r="E68" s="19"/>
      <c r="F68" s="20"/>
      <c r="G68" s="100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17"/>
      <c r="T68" s="25"/>
      <c r="U68" s="25"/>
      <c r="V68" s="25"/>
    </row>
    <row r="69" spans="2:22" hidden="1">
      <c r="B69" s="18" t="s">
        <v>60</v>
      </c>
      <c r="C69" s="14" t="s">
        <v>20</v>
      </c>
      <c r="D69" s="19"/>
      <c r="E69" s="19"/>
      <c r="F69" s="20"/>
      <c r="G69" s="100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17"/>
      <c r="T69" s="25"/>
      <c r="U69" s="25"/>
      <c r="V69" s="25"/>
    </row>
    <row r="70" spans="2:22">
      <c r="B70" s="18" t="s">
        <v>50</v>
      </c>
      <c r="C70" s="14" t="s">
        <v>24</v>
      </c>
      <c r="D70" s="19"/>
      <c r="E70" s="19"/>
      <c r="F70" s="20"/>
      <c r="G70" s="100"/>
      <c r="H70" s="22">
        <f>H65*$U52</f>
        <v>0</v>
      </c>
      <c r="I70" s="22">
        <f t="shared" ref="I70:R70" si="65">I65*$U52</f>
        <v>0</v>
      </c>
      <c r="J70" s="22">
        <f t="shared" si="65"/>
        <v>0</v>
      </c>
      <c r="K70" s="22">
        <f t="shared" si="65"/>
        <v>0</v>
      </c>
      <c r="L70" s="22">
        <f t="shared" si="65"/>
        <v>0</v>
      </c>
      <c r="M70" s="22">
        <f t="shared" si="65"/>
        <v>0</v>
      </c>
      <c r="N70" s="22">
        <f t="shared" si="65"/>
        <v>0</v>
      </c>
      <c r="O70" s="22">
        <f t="shared" si="65"/>
        <v>0</v>
      </c>
      <c r="P70" s="22">
        <f t="shared" ref="P70" si="66">P65*$U52</f>
        <v>0</v>
      </c>
      <c r="Q70" s="22">
        <f t="shared" si="65"/>
        <v>0</v>
      </c>
      <c r="R70" s="22">
        <f t="shared" si="65"/>
        <v>0</v>
      </c>
      <c r="S70" s="17"/>
      <c r="T70" s="25"/>
      <c r="U70" s="25"/>
      <c r="V70" s="25"/>
    </row>
    <row r="71" spans="2:22" hidden="1">
      <c r="B71" s="18" t="s">
        <v>52</v>
      </c>
      <c r="C71" s="14" t="s">
        <v>24</v>
      </c>
      <c r="D71" s="19"/>
      <c r="E71" s="19"/>
      <c r="F71" s="20"/>
      <c r="G71" s="100"/>
      <c r="H71" s="22">
        <f>H67*$V54</f>
        <v>0</v>
      </c>
      <c r="I71" s="22">
        <f t="shared" ref="I71:R71" si="67">I67*$V54</f>
        <v>0</v>
      </c>
      <c r="J71" s="22">
        <f t="shared" si="67"/>
        <v>0</v>
      </c>
      <c r="K71" s="22">
        <f t="shared" si="67"/>
        <v>0</v>
      </c>
      <c r="L71" s="22">
        <f t="shared" si="67"/>
        <v>0</v>
      </c>
      <c r="M71" s="22">
        <f t="shared" si="67"/>
        <v>0</v>
      </c>
      <c r="N71" s="22">
        <f t="shared" si="67"/>
        <v>0</v>
      </c>
      <c r="O71" s="22">
        <f t="shared" si="67"/>
        <v>0</v>
      </c>
      <c r="P71" s="22">
        <f t="shared" ref="P71" si="68">P67*$V54</f>
        <v>0</v>
      </c>
      <c r="Q71" s="22">
        <f t="shared" si="67"/>
        <v>0</v>
      </c>
      <c r="R71" s="22">
        <f t="shared" si="67"/>
        <v>0</v>
      </c>
      <c r="S71" s="17"/>
      <c r="T71" s="25"/>
      <c r="U71" s="25"/>
      <c r="V71" s="25"/>
    </row>
    <row r="72" spans="2:22">
      <c r="B72" s="18" t="s">
        <v>54</v>
      </c>
      <c r="C72" s="14" t="s">
        <v>24</v>
      </c>
      <c r="D72" s="19"/>
      <c r="E72" s="19"/>
      <c r="F72" s="20"/>
      <c r="G72" s="100"/>
      <c r="H72" s="22">
        <f>H67*$U54</f>
        <v>0</v>
      </c>
      <c r="I72" s="22">
        <f t="shared" ref="I72:R72" si="69">I67*$U54</f>
        <v>0</v>
      </c>
      <c r="J72" s="22">
        <f t="shared" si="69"/>
        <v>0</v>
      </c>
      <c r="K72" s="22">
        <f t="shared" si="69"/>
        <v>0</v>
      </c>
      <c r="L72" s="22">
        <f t="shared" si="69"/>
        <v>0</v>
      </c>
      <c r="M72" s="22">
        <f t="shared" si="69"/>
        <v>0</v>
      </c>
      <c r="N72" s="22">
        <f t="shared" si="69"/>
        <v>0</v>
      </c>
      <c r="O72" s="22">
        <f t="shared" si="69"/>
        <v>0</v>
      </c>
      <c r="P72" s="22">
        <f t="shared" ref="P72" si="70">P67*$U54</f>
        <v>0</v>
      </c>
      <c r="Q72" s="22">
        <f t="shared" si="69"/>
        <v>0</v>
      </c>
      <c r="R72" s="22">
        <f t="shared" si="69"/>
        <v>0</v>
      </c>
      <c r="S72" s="17"/>
      <c r="T72" s="25"/>
      <c r="U72" s="25"/>
      <c r="V72" s="25"/>
    </row>
    <row r="73" spans="2:22">
      <c r="B73" s="18" t="s">
        <v>58</v>
      </c>
      <c r="C73" s="14" t="s">
        <v>24</v>
      </c>
      <c r="D73" s="19"/>
      <c r="E73" s="19"/>
      <c r="F73" s="19"/>
      <c r="G73" s="100"/>
      <c r="H73" s="22">
        <f>H68*$U55</f>
        <v>0</v>
      </c>
      <c r="I73" s="22">
        <f t="shared" ref="I73:R73" si="71">I68*$U55</f>
        <v>0</v>
      </c>
      <c r="J73" s="22">
        <f t="shared" si="71"/>
        <v>0</v>
      </c>
      <c r="K73" s="22">
        <f t="shared" si="71"/>
        <v>0</v>
      </c>
      <c r="L73" s="22">
        <f t="shared" si="71"/>
        <v>0</v>
      </c>
      <c r="M73" s="22">
        <f t="shared" si="71"/>
        <v>0</v>
      </c>
      <c r="N73" s="22">
        <f t="shared" si="71"/>
        <v>0</v>
      </c>
      <c r="O73" s="22">
        <f t="shared" si="71"/>
        <v>0</v>
      </c>
      <c r="P73" s="22">
        <f t="shared" ref="P73" si="72">P68*$U55</f>
        <v>0</v>
      </c>
      <c r="Q73" s="22">
        <f t="shared" si="71"/>
        <v>0</v>
      </c>
      <c r="R73" s="22">
        <f t="shared" si="71"/>
        <v>0</v>
      </c>
      <c r="S73" s="17"/>
      <c r="T73" s="25"/>
      <c r="U73" s="25"/>
      <c r="V73" s="25"/>
    </row>
    <row r="74" spans="2:22" hidden="1">
      <c r="B74" s="18" t="s">
        <v>60</v>
      </c>
      <c r="C74" s="14" t="s">
        <v>24</v>
      </c>
      <c r="D74" s="19"/>
      <c r="E74" s="19"/>
      <c r="F74" s="19"/>
      <c r="G74" s="31"/>
      <c r="H74" s="22">
        <f t="shared" ref="H74:R74" si="73">H69*$W59</f>
        <v>0</v>
      </c>
      <c r="I74" s="22">
        <f t="shared" si="73"/>
        <v>0</v>
      </c>
      <c r="J74" s="22">
        <f t="shared" si="73"/>
        <v>0</v>
      </c>
      <c r="K74" s="22">
        <f t="shared" si="73"/>
        <v>0</v>
      </c>
      <c r="L74" s="22">
        <f t="shared" si="73"/>
        <v>0</v>
      </c>
      <c r="M74" s="22">
        <f t="shared" si="73"/>
        <v>0</v>
      </c>
      <c r="N74" s="22">
        <f t="shared" si="73"/>
        <v>0</v>
      </c>
      <c r="O74" s="22">
        <f t="shared" si="73"/>
        <v>0</v>
      </c>
      <c r="P74" s="22">
        <f t="shared" ref="P74" si="74">P69*$W59</f>
        <v>0</v>
      </c>
      <c r="Q74" s="22">
        <f t="shared" si="73"/>
        <v>0</v>
      </c>
      <c r="R74" s="22">
        <f t="shared" si="73"/>
        <v>0</v>
      </c>
      <c r="S74" s="17"/>
      <c r="T74" s="25"/>
      <c r="U74" s="25"/>
      <c r="V74" s="25"/>
    </row>
    <row r="75" spans="2:22">
      <c r="B75" s="26" t="s">
        <v>25</v>
      </c>
      <c r="C75" s="27" t="s">
        <v>24</v>
      </c>
      <c r="D75" s="28"/>
      <c r="E75" s="28"/>
      <c r="F75" s="28"/>
      <c r="G75" s="26"/>
      <c r="H75" s="29">
        <f t="shared" ref="H75" si="75">SUM(H70:H73)</f>
        <v>0</v>
      </c>
      <c r="I75" s="29">
        <f t="shared" ref="I75:R75" si="76">SUM(I70:I73)</f>
        <v>0</v>
      </c>
      <c r="J75" s="29">
        <f t="shared" si="76"/>
        <v>0</v>
      </c>
      <c r="K75" s="29">
        <f t="shared" si="76"/>
        <v>0</v>
      </c>
      <c r="L75" s="29">
        <f t="shared" si="76"/>
        <v>0</v>
      </c>
      <c r="M75" s="29">
        <f t="shared" si="76"/>
        <v>0</v>
      </c>
      <c r="N75" s="29">
        <f t="shared" si="76"/>
        <v>0</v>
      </c>
      <c r="O75" s="29">
        <f t="shared" si="76"/>
        <v>0</v>
      </c>
      <c r="P75" s="29">
        <f t="shared" ref="P75" si="77">SUM(P70:P73)</f>
        <v>0</v>
      </c>
      <c r="Q75" s="29">
        <f t="shared" si="76"/>
        <v>0</v>
      </c>
      <c r="R75" s="29">
        <f t="shared" si="76"/>
        <v>0</v>
      </c>
      <c r="S75" s="17"/>
      <c r="T75" s="25"/>
      <c r="U75" s="25"/>
      <c r="V75" s="25"/>
    </row>
    <row r="76" spans="2:22">
      <c r="B76" s="96" t="s">
        <v>63</v>
      </c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6"/>
      <c r="T76" s="8"/>
      <c r="U76" s="8"/>
      <c r="V76" s="8"/>
    </row>
    <row r="77" spans="2:22">
      <c r="B77" s="14" t="s">
        <v>48</v>
      </c>
      <c r="C77" s="14" t="s">
        <v>49</v>
      </c>
      <c r="D77" s="15"/>
      <c r="E77" s="15"/>
      <c r="F77" s="16"/>
      <c r="G77" s="97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17"/>
      <c r="T77" s="39"/>
      <c r="U77" s="39"/>
      <c r="V77" s="39"/>
    </row>
    <row r="78" spans="2:22">
      <c r="B78" s="18" t="s">
        <v>50</v>
      </c>
      <c r="C78" s="14" t="s">
        <v>20</v>
      </c>
      <c r="D78" s="19"/>
      <c r="E78" s="19"/>
      <c r="F78" s="20"/>
      <c r="G78" s="99"/>
      <c r="H78" s="22">
        <f t="shared" ref="H78" si="78">H52-H65</f>
        <v>197.14</v>
      </c>
      <c r="I78" s="22">
        <f t="shared" ref="I78:R78" si="79">I52-I65</f>
        <v>197.14</v>
      </c>
      <c r="J78" s="22">
        <f t="shared" si="79"/>
        <v>197.14</v>
      </c>
      <c r="K78" s="22">
        <f t="shared" si="79"/>
        <v>197.14</v>
      </c>
      <c r="L78" s="22">
        <f t="shared" si="79"/>
        <v>197.14</v>
      </c>
      <c r="M78" s="22">
        <f t="shared" si="79"/>
        <v>197.14</v>
      </c>
      <c r="N78" s="22">
        <f t="shared" si="79"/>
        <v>197.14</v>
      </c>
      <c r="O78" s="22">
        <f t="shared" si="79"/>
        <v>197.14</v>
      </c>
      <c r="P78" s="22">
        <f t="shared" ref="P78" si="80">P52-P65</f>
        <v>197.14</v>
      </c>
      <c r="Q78" s="22">
        <f t="shared" si="79"/>
        <v>197.14</v>
      </c>
      <c r="R78" s="22">
        <f t="shared" si="79"/>
        <v>197.14</v>
      </c>
      <c r="S78" s="17"/>
      <c r="T78" s="39"/>
      <c r="U78" s="39"/>
      <c r="V78" s="39"/>
    </row>
    <row r="79" spans="2:22" hidden="1">
      <c r="B79" s="18" t="s">
        <v>52</v>
      </c>
      <c r="C79" s="14" t="s">
        <v>20</v>
      </c>
      <c r="D79" s="19"/>
      <c r="E79" s="19"/>
      <c r="F79" s="20"/>
      <c r="G79" s="100"/>
      <c r="H79" s="22">
        <f t="shared" ref="H79:R79" si="81">H53-H66</f>
        <v>0</v>
      </c>
      <c r="I79" s="22">
        <f t="shared" si="81"/>
        <v>0</v>
      </c>
      <c r="J79" s="22">
        <f t="shared" si="81"/>
        <v>0</v>
      </c>
      <c r="K79" s="22">
        <f t="shared" si="81"/>
        <v>0</v>
      </c>
      <c r="L79" s="22">
        <f t="shared" si="81"/>
        <v>0</v>
      </c>
      <c r="M79" s="22">
        <f t="shared" si="81"/>
        <v>0</v>
      </c>
      <c r="N79" s="22">
        <f t="shared" si="81"/>
        <v>0</v>
      </c>
      <c r="O79" s="22">
        <f t="shared" si="81"/>
        <v>0</v>
      </c>
      <c r="P79" s="22">
        <f t="shared" ref="P79" si="82">P53-P66</f>
        <v>0</v>
      </c>
      <c r="Q79" s="22">
        <f t="shared" si="81"/>
        <v>0</v>
      </c>
      <c r="R79" s="22">
        <f t="shared" si="81"/>
        <v>0</v>
      </c>
      <c r="S79" s="17"/>
      <c r="T79" s="39"/>
      <c r="U79" s="39"/>
      <c r="V79" s="39"/>
    </row>
    <row r="80" spans="2:22">
      <c r="B80" s="18" t="s">
        <v>54</v>
      </c>
      <c r="C80" s="14" t="s">
        <v>55</v>
      </c>
      <c r="D80" s="19"/>
      <c r="E80" s="19"/>
      <c r="F80" s="20"/>
      <c r="G80" s="100"/>
      <c r="H80" s="22">
        <f t="shared" ref="H80:R80" si="83">H54-H67</f>
        <v>5084</v>
      </c>
      <c r="I80" s="22">
        <f t="shared" si="83"/>
        <v>5084</v>
      </c>
      <c r="J80" s="22">
        <f t="shared" si="83"/>
        <v>5084</v>
      </c>
      <c r="K80" s="22">
        <f t="shared" si="83"/>
        <v>5084</v>
      </c>
      <c r="L80" s="22">
        <f t="shared" si="83"/>
        <v>5084</v>
      </c>
      <c r="M80" s="22">
        <f t="shared" si="83"/>
        <v>5084</v>
      </c>
      <c r="N80" s="22">
        <f t="shared" si="83"/>
        <v>5084</v>
      </c>
      <c r="O80" s="22">
        <f t="shared" si="83"/>
        <v>5084</v>
      </c>
      <c r="P80" s="22">
        <f t="shared" ref="P80" si="84">P54-P67</f>
        <v>5084</v>
      </c>
      <c r="Q80" s="22">
        <f t="shared" si="83"/>
        <v>5084</v>
      </c>
      <c r="R80" s="22">
        <f t="shared" si="83"/>
        <v>5084</v>
      </c>
      <c r="S80" s="17"/>
      <c r="T80" s="39"/>
      <c r="U80" s="39"/>
      <c r="V80" s="39"/>
    </row>
    <row r="81" spans="2:26">
      <c r="B81" s="18" t="s">
        <v>58</v>
      </c>
      <c r="C81" s="14" t="s">
        <v>20</v>
      </c>
      <c r="D81" s="19"/>
      <c r="E81" s="19"/>
      <c r="F81" s="20"/>
      <c r="G81" s="100"/>
      <c r="H81" s="22">
        <f t="shared" ref="H81:R81" si="85">H55-H68</f>
        <v>1758.6</v>
      </c>
      <c r="I81" s="22">
        <f t="shared" si="85"/>
        <v>1758.6</v>
      </c>
      <c r="J81" s="22">
        <f t="shared" si="85"/>
        <v>1758.6</v>
      </c>
      <c r="K81" s="22">
        <f t="shared" si="85"/>
        <v>1758.6</v>
      </c>
      <c r="L81" s="22">
        <f t="shared" si="85"/>
        <v>1758.6</v>
      </c>
      <c r="M81" s="22">
        <f t="shared" si="85"/>
        <v>1758.6</v>
      </c>
      <c r="N81" s="22">
        <f t="shared" si="85"/>
        <v>1758.6</v>
      </c>
      <c r="O81" s="22">
        <f t="shared" si="85"/>
        <v>1758.6</v>
      </c>
      <c r="P81" s="22">
        <f t="shared" ref="P81" si="86">P55-P68</f>
        <v>1758.6</v>
      </c>
      <c r="Q81" s="22">
        <f t="shared" si="85"/>
        <v>1758.6</v>
      </c>
      <c r="R81" s="22">
        <f t="shared" si="85"/>
        <v>1758.6</v>
      </c>
      <c r="S81" s="17"/>
      <c r="T81" s="39"/>
      <c r="U81" s="39"/>
      <c r="V81" s="39"/>
    </row>
    <row r="82" spans="2:26" hidden="1">
      <c r="B82" s="18" t="s">
        <v>60</v>
      </c>
      <c r="C82" s="14" t="s">
        <v>20</v>
      </c>
      <c r="D82" s="19"/>
      <c r="E82" s="19"/>
      <c r="F82" s="20"/>
      <c r="G82" s="100"/>
      <c r="H82" s="22">
        <f t="shared" ref="H82:R82" si="87">H56-H69</f>
        <v>0</v>
      </c>
      <c r="I82" s="22">
        <f t="shared" si="87"/>
        <v>0</v>
      </c>
      <c r="J82" s="22">
        <f t="shared" si="87"/>
        <v>0</v>
      </c>
      <c r="K82" s="22">
        <f t="shared" si="87"/>
        <v>0</v>
      </c>
      <c r="L82" s="22">
        <f t="shared" si="87"/>
        <v>0</v>
      </c>
      <c r="M82" s="22">
        <f t="shared" si="87"/>
        <v>0</v>
      </c>
      <c r="N82" s="22">
        <f t="shared" si="87"/>
        <v>0</v>
      </c>
      <c r="O82" s="22">
        <f t="shared" si="87"/>
        <v>0</v>
      </c>
      <c r="P82" s="22">
        <f t="shared" ref="P82" si="88">P56-P69</f>
        <v>0</v>
      </c>
      <c r="Q82" s="22">
        <f t="shared" si="87"/>
        <v>0</v>
      </c>
      <c r="R82" s="22">
        <f t="shared" si="87"/>
        <v>0</v>
      </c>
      <c r="S82" s="17"/>
      <c r="T82" s="39"/>
      <c r="U82" s="39"/>
      <c r="V82" s="39"/>
    </row>
    <row r="83" spans="2:26">
      <c r="B83" s="18" t="s">
        <v>50</v>
      </c>
      <c r="C83" s="14" t="s">
        <v>24</v>
      </c>
      <c r="D83" s="19"/>
      <c r="E83" s="19"/>
      <c r="F83" s="20"/>
      <c r="G83" s="100"/>
      <c r="H83" s="22">
        <f t="shared" ref="H83:R83" si="89">H57-H70</f>
        <v>1027.9282000000001</v>
      </c>
      <c r="I83" s="22">
        <f t="shared" si="89"/>
        <v>1027.9282000000001</v>
      </c>
      <c r="J83" s="22">
        <f t="shared" si="89"/>
        <v>1027.9282000000001</v>
      </c>
      <c r="K83" s="22">
        <f t="shared" si="89"/>
        <v>1027.9282000000001</v>
      </c>
      <c r="L83" s="22">
        <f t="shared" si="89"/>
        <v>1027.9282000000001</v>
      </c>
      <c r="M83" s="22">
        <f t="shared" si="89"/>
        <v>1027.9282000000001</v>
      </c>
      <c r="N83" s="22">
        <f t="shared" si="89"/>
        <v>1027.9282000000001</v>
      </c>
      <c r="O83" s="22">
        <f t="shared" si="89"/>
        <v>1027.9282000000001</v>
      </c>
      <c r="P83" s="22">
        <f t="shared" ref="P83" si="90">P57-P70</f>
        <v>1027.9282000000001</v>
      </c>
      <c r="Q83" s="22">
        <f t="shared" si="89"/>
        <v>1027.9282000000001</v>
      </c>
      <c r="R83" s="22">
        <f t="shared" si="89"/>
        <v>1027.9282000000001</v>
      </c>
      <c r="S83" s="17"/>
      <c r="T83" s="39"/>
      <c r="U83" s="39"/>
      <c r="V83" s="39"/>
    </row>
    <row r="84" spans="2:26" hidden="1">
      <c r="B84" s="18" t="s">
        <v>52</v>
      </c>
      <c r="C84" s="14" t="s">
        <v>24</v>
      </c>
      <c r="D84" s="19"/>
      <c r="E84" s="19"/>
      <c r="F84" s="20"/>
      <c r="G84" s="100"/>
      <c r="H84" s="22">
        <f t="shared" ref="H84:R84" si="91">H58-H71</f>
        <v>0</v>
      </c>
      <c r="I84" s="22">
        <f t="shared" si="91"/>
        <v>0</v>
      </c>
      <c r="J84" s="22">
        <f t="shared" si="91"/>
        <v>0</v>
      </c>
      <c r="K84" s="22">
        <f t="shared" si="91"/>
        <v>0</v>
      </c>
      <c r="L84" s="22">
        <f t="shared" si="91"/>
        <v>0</v>
      </c>
      <c r="M84" s="22">
        <f t="shared" si="91"/>
        <v>0</v>
      </c>
      <c r="N84" s="22">
        <f t="shared" si="91"/>
        <v>0</v>
      </c>
      <c r="O84" s="22">
        <f t="shared" si="91"/>
        <v>0</v>
      </c>
      <c r="P84" s="22">
        <f t="shared" ref="P84" si="92">P58-P71</f>
        <v>0</v>
      </c>
      <c r="Q84" s="22">
        <f t="shared" si="91"/>
        <v>0</v>
      </c>
      <c r="R84" s="22">
        <f t="shared" si="91"/>
        <v>0</v>
      </c>
      <c r="S84" s="17"/>
      <c r="T84" s="25"/>
      <c r="U84" s="25"/>
      <c r="V84" s="25"/>
    </row>
    <row r="85" spans="2:26">
      <c r="B85" s="18" t="s">
        <v>54</v>
      </c>
      <c r="C85" s="14" t="s">
        <v>24</v>
      </c>
      <c r="D85" s="19"/>
      <c r="E85" s="19"/>
      <c r="F85" s="20"/>
      <c r="G85" s="100"/>
      <c r="H85" s="22">
        <f t="shared" ref="H85:R85" si="93">H59-H72</f>
        <v>472.404</v>
      </c>
      <c r="I85" s="22">
        <f t="shared" si="93"/>
        <v>472.404</v>
      </c>
      <c r="J85" s="22">
        <f t="shared" si="93"/>
        <v>472.404</v>
      </c>
      <c r="K85" s="22">
        <f t="shared" si="93"/>
        <v>472.404</v>
      </c>
      <c r="L85" s="22">
        <f t="shared" si="93"/>
        <v>472.404</v>
      </c>
      <c r="M85" s="22">
        <f t="shared" si="93"/>
        <v>472.404</v>
      </c>
      <c r="N85" s="22">
        <f t="shared" si="93"/>
        <v>472.404</v>
      </c>
      <c r="O85" s="22">
        <f t="shared" si="93"/>
        <v>472.404</v>
      </c>
      <c r="P85" s="22">
        <f t="shared" ref="P85" si="94">P59-P72</f>
        <v>472.404</v>
      </c>
      <c r="Q85" s="22">
        <f t="shared" si="93"/>
        <v>472.404</v>
      </c>
      <c r="R85" s="22">
        <f t="shared" si="93"/>
        <v>472.404</v>
      </c>
      <c r="S85" s="17"/>
      <c r="T85" s="25"/>
      <c r="U85" s="25"/>
      <c r="V85" s="25"/>
    </row>
    <row r="86" spans="2:26">
      <c r="B86" s="18" t="s">
        <v>58</v>
      </c>
      <c r="C86" s="14" t="s">
        <v>24</v>
      </c>
      <c r="D86" s="19"/>
      <c r="E86" s="19"/>
      <c r="F86" s="19"/>
      <c r="G86" s="100"/>
      <c r="H86" s="22">
        <f t="shared" ref="H86:R86" si="95">H60-H73</f>
        <v>2350.5248000000001</v>
      </c>
      <c r="I86" s="22">
        <f t="shared" si="95"/>
        <v>2350.5248000000001</v>
      </c>
      <c r="J86" s="22">
        <f t="shared" si="95"/>
        <v>2350.5248000000001</v>
      </c>
      <c r="K86" s="22">
        <f t="shared" si="95"/>
        <v>2350.5248000000001</v>
      </c>
      <c r="L86" s="22">
        <f t="shared" si="95"/>
        <v>2350.5248000000001</v>
      </c>
      <c r="M86" s="22">
        <f t="shared" si="95"/>
        <v>2350.5248000000001</v>
      </c>
      <c r="N86" s="22">
        <f t="shared" si="95"/>
        <v>2350.5248000000001</v>
      </c>
      <c r="O86" s="22">
        <f t="shared" si="95"/>
        <v>2350.5248000000001</v>
      </c>
      <c r="P86" s="22">
        <f t="shared" ref="P86" si="96">P60-P73</f>
        <v>2350.5248000000001</v>
      </c>
      <c r="Q86" s="22">
        <f t="shared" si="95"/>
        <v>2350.5248000000001</v>
      </c>
      <c r="R86" s="22">
        <f t="shared" si="95"/>
        <v>2350.5248000000001</v>
      </c>
      <c r="S86" s="17"/>
      <c r="T86" s="25"/>
      <c r="U86" s="25"/>
      <c r="V86" s="25"/>
    </row>
    <row r="87" spans="2:26" hidden="1">
      <c r="B87" s="18" t="s">
        <v>60</v>
      </c>
      <c r="C87" s="14" t="s">
        <v>24</v>
      </c>
      <c r="D87" s="19"/>
      <c r="E87" s="19"/>
      <c r="F87" s="19"/>
      <c r="G87" s="31"/>
      <c r="H87" s="22">
        <f t="shared" ref="H87:R87" si="97">H61-H74</f>
        <v>0</v>
      </c>
      <c r="I87" s="22">
        <f t="shared" si="97"/>
        <v>0</v>
      </c>
      <c r="J87" s="22">
        <f t="shared" si="97"/>
        <v>0</v>
      </c>
      <c r="K87" s="22">
        <f t="shared" si="97"/>
        <v>0</v>
      </c>
      <c r="L87" s="22">
        <f t="shared" si="97"/>
        <v>0</v>
      </c>
      <c r="M87" s="22">
        <f t="shared" si="97"/>
        <v>0</v>
      </c>
      <c r="N87" s="22">
        <f t="shared" si="97"/>
        <v>0</v>
      </c>
      <c r="O87" s="22">
        <f t="shared" si="97"/>
        <v>0</v>
      </c>
      <c r="P87" s="22">
        <f t="shared" ref="P87" si="98">P61-P74</f>
        <v>0</v>
      </c>
      <c r="Q87" s="22">
        <f t="shared" si="97"/>
        <v>0</v>
      </c>
      <c r="R87" s="22">
        <f t="shared" si="97"/>
        <v>0</v>
      </c>
      <c r="S87" s="17"/>
      <c r="T87" s="25"/>
      <c r="U87" s="25"/>
      <c r="V87" s="25"/>
    </row>
    <row r="88" spans="2:26">
      <c r="B88" s="26" t="s">
        <v>25</v>
      </c>
      <c r="C88" s="27" t="s">
        <v>24</v>
      </c>
      <c r="D88" s="28"/>
      <c r="E88" s="28"/>
      <c r="F88" s="28"/>
      <c r="G88" s="26"/>
      <c r="H88" s="29">
        <f>SUM(H83:H87)</f>
        <v>3850.857</v>
      </c>
      <c r="I88" s="29">
        <f t="shared" ref="I88:R88" si="99">SUM(I83:I87)</f>
        <v>3850.857</v>
      </c>
      <c r="J88" s="29">
        <f t="shared" si="99"/>
        <v>3850.857</v>
      </c>
      <c r="K88" s="29">
        <f t="shared" si="99"/>
        <v>3850.857</v>
      </c>
      <c r="L88" s="29">
        <f t="shared" si="99"/>
        <v>3850.857</v>
      </c>
      <c r="M88" s="29">
        <f t="shared" si="99"/>
        <v>3850.857</v>
      </c>
      <c r="N88" s="29">
        <f t="shared" si="99"/>
        <v>3850.857</v>
      </c>
      <c r="O88" s="29">
        <f t="shared" si="99"/>
        <v>3850.857</v>
      </c>
      <c r="P88" s="29">
        <f t="shared" ref="P88" si="100">SUM(P83:P87)</f>
        <v>3850.857</v>
      </c>
      <c r="Q88" s="29">
        <f t="shared" si="99"/>
        <v>3850.857</v>
      </c>
      <c r="R88" s="29">
        <f t="shared" si="99"/>
        <v>3850.857</v>
      </c>
      <c r="S88" s="17"/>
      <c r="T88" s="25"/>
      <c r="U88" s="25"/>
      <c r="V88" s="25"/>
    </row>
    <row r="89" spans="2:26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8"/>
      <c r="U89" s="8"/>
      <c r="V89" s="8"/>
    </row>
    <row r="90" spans="2:26">
      <c r="B90" s="101" t="str">
        <f>'E2 Údaje a hodnotící tabulky1 '!B25</f>
        <v>Střední škola designu a řemesel Kladno, příspěvková organizace</v>
      </c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6"/>
      <c r="T90" s="8"/>
      <c r="U90" s="8"/>
      <c r="V90" s="8"/>
    </row>
    <row r="91" spans="2:26">
      <c r="B91" s="103"/>
      <c r="C91" s="104"/>
      <c r="D91" s="104"/>
      <c r="E91" s="104"/>
      <c r="F91" s="104"/>
      <c r="G91" s="104"/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6"/>
      <c r="T91" s="8"/>
      <c r="U91" s="8"/>
      <c r="V91" s="8"/>
    </row>
    <row r="92" spans="2:26">
      <c r="B92" s="40" t="s">
        <v>39</v>
      </c>
      <c r="C92" s="10">
        <f>C5</f>
        <v>10</v>
      </c>
      <c r="D92" s="11"/>
      <c r="E92" s="11"/>
      <c r="F92" s="12" t="s">
        <v>40</v>
      </c>
      <c r="G92" s="12" t="s">
        <v>41</v>
      </c>
      <c r="H92" s="12">
        <f t="shared" ref="H92:R92" si="101">H49</f>
        <v>0</v>
      </c>
      <c r="I92" s="12">
        <f t="shared" si="101"/>
        <v>1</v>
      </c>
      <c r="J92" s="12">
        <f t="shared" si="101"/>
        <v>2</v>
      </c>
      <c r="K92" s="12">
        <f t="shared" si="101"/>
        <v>3</v>
      </c>
      <c r="L92" s="12">
        <f t="shared" si="101"/>
        <v>4</v>
      </c>
      <c r="M92" s="12">
        <f t="shared" si="101"/>
        <v>5</v>
      </c>
      <c r="N92" s="12">
        <f t="shared" si="101"/>
        <v>6</v>
      </c>
      <c r="O92" s="12">
        <f t="shared" si="101"/>
        <v>7</v>
      </c>
      <c r="P92" s="12">
        <f t="shared" si="101"/>
        <v>8</v>
      </c>
      <c r="Q92" s="12">
        <f t="shared" si="101"/>
        <v>9</v>
      </c>
      <c r="R92" s="12">
        <f t="shared" si="101"/>
        <v>10</v>
      </c>
      <c r="S92" s="13"/>
      <c r="T92" s="13"/>
      <c r="U92" s="13"/>
      <c r="V92" s="13"/>
    </row>
    <row r="93" spans="2:26" ht="14.45" customHeight="1">
      <c r="B93" s="105" t="s">
        <v>43</v>
      </c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6"/>
      <c r="T93" s="106" t="s">
        <v>44</v>
      </c>
      <c r="U93" s="106" t="s">
        <v>45</v>
      </c>
      <c r="V93" s="106" t="s">
        <v>46</v>
      </c>
      <c r="X93" s="106" t="s">
        <v>44</v>
      </c>
      <c r="Y93" s="106" t="s">
        <v>47</v>
      </c>
      <c r="Z93" s="107"/>
    </row>
    <row r="94" spans="2:26">
      <c r="B94" s="14" t="s">
        <v>48</v>
      </c>
      <c r="C94" s="14" t="s">
        <v>49</v>
      </c>
      <c r="D94" s="15"/>
      <c r="E94" s="15"/>
      <c r="F94" s="16"/>
      <c r="G94" s="97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17"/>
      <c r="T94" s="106"/>
      <c r="U94" s="106"/>
      <c r="V94" s="106"/>
      <c r="X94" s="106"/>
      <c r="Y94" s="106"/>
      <c r="Z94" s="107"/>
    </row>
    <row r="95" spans="2:26">
      <c r="B95" s="18" t="s">
        <v>50</v>
      </c>
      <c r="C95" s="14" t="s">
        <v>20</v>
      </c>
      <c r="D95" s="19"/>
      <c r="E95" s="19"/>
      <c r="F95" s="20"/>
      <c r="G95" s="21">
        <v>21.74</v>
      </c>
      <c r="H95" s="22">
        <f>G95</f>
        <v>21.74</v>
      </c>
      <c r="I95" s="22">
        <f t="shared" ref="I95:R104" si="102">H95</f>
        <v>21.74</v>
      </c>
      <c r="J95" s="22">
        <f t="shared" si="102"/>
        <v>21.74</v>
      </c>
      <c r="K95" s="22">
        <f t="shared" si="102"/>
        <v>21.74</v>
      </c>
      <c r="L95" s="22">
        <f t="shared" si="102"/>
        <v>21.74</v>
      </c>
      <c r="M95" s="22">
        <f t="shared" si="102"/>
        <v>21.74</v>
      </c>
      <c r="N95" s="22">
        <f t="shared" si="102"/>
        <v>21.74</v>
      </c>
      <c r="O95" s="22">
        <f t="shared" si="102"/>
        <v>21.74</v>
      </c>
      <c r="P95" s="22">
        <f t="shared" si="102"/>
        <v>21.74</v>
      </c>
      <c r="Q95" s="22">
        <f t="shared" ref="Q95:Q104" si="103">O95</f>
        <v>21.74</v>
      </c>
      <c r="R95" s="22">
        <f t="shared" si="102"/>
        <v>21.74</v>
      </c>
      <c r="S95" s="17"/>
      <c r="T95" s="23" t="s">
        <v>51</v>
      </c>
      <c r="U95" s="24">
        <f>G100/G95</f>
        <v>5.1532980680772775</v>
      </c>
      <c r="V95" s="24">
        <f>U95*Z95</f>
        <v>6.2354906623735058</v>
      </c>
      <c r="X95" s="23" t="s">
        <v>50</v>
      </c>
      <c r="Y95" s="88">
        <v>0.21</v>
      </c>
      <c r="Z95" s="89">
        <f>1+Y95</f>
        <v>1.21</v>
      </c>
    </row>
    <row r="96" spans="2:26" ht="14.45" hidden="1" customHeight="1">
      <c r="B96" s="18" t="s">
        <v>52</v>
      </c>
      <c r="C96" s="14" t="s">
        <v>20</v>
      </c>
      <c r="D96" s="19"/>
      <c r="E96" s="19"/>
      <c r="F96" s="20"/>
      <c r="G96" s="21"/>
      <c r="H96" s="22">
        <f t="shared" ref="H96:H104" si="104">G96</f>
        <v>0</v>
      </c>
      <c r="I96" s="22">
        <f t="shared" si="102"/>
        <v>0</v>
      </c>
      <c r="J96" s="22">
        <f t="shared" si="102"/>
        <v>0</v>
      </c>
      <c r="K96" s="22">
        <f t="shared" si="102"/>
        <v>0</v>
      </c>
      <c r="L96" s="22">
        <f t="shared" si="102"/>
        <v>0</v>
      </c>
      <c r="M96" s="22">
        <f t="shared" si="102"/>
        <v>0</v>
      </c>
      <c r="N96" s="22">
        <f t="shared" si="102"/>
        <v>0</v>
      </c>
      <c r="O96" s="22">
        <f t="shared" si="102"/>
        <v>0</v>
      </c>
      <c r="P96" s="22">
        <f t="shared" si="102"/>
        <v>0</v>
      </c>
      <c r="Q96" s="22">
        <f t="shared" si="103"/>
        <v>0</v>
      </c>
      <c r="R96" s="22">
        <f t="shared" si="102"/>
        <v>0</v>
      </c>
      <c r="S96" s="17"/>
      <c r="T96" s="23" t="s">
        <v>53</v>
      </c>
      <c r="U96" s="69" t="str">
        <f>IFERROR(G101/G96,"0")</f>
        <v>0</v>
      </c>
      <c r="V96" s="24">
        <f t="shared" ref="V96:V98" si="105">U96*Z96</f>
        <v>0</v>
      </c>
      <c r="X96" s="23" t="s">
        <v>52</v>
      </c>
      <c r="Y96" s="88">
        <v>0.1</v>
      </c>
      <c r="Z96" s="89">
        <f t="shared" ref="Z96:Z98" si="106">1+Y96</f>
        <v>1.1000000000000001</v>
      </c>
    </row>
    <row r="97" spans="2:26">
      <c r="B97" s="18" t="s">
        <v>54</v>
      </c>
      <c r="C97" s="14" t="s">
        <v>55</v>
      </c>
      <c r="D97" s="19"/>
      <c r="E97" s="19"/>
      <c r="F97" s="20"/>
      <c r="G97" s="21">
        <v>51</v>
      </c>
      <c r="H97" s="22">
        <f t="shared" si="104"/>
        <v>51</v>
      </c>
      <c r="I97" s="22">
        <f t="shared" si="102"/>
        <v>51</v>
      </c>
      <c r="J97" s="22">
        <f t="shared" si="102"/>
        <v>51</v>
      </c>
      <c r="K97" s="22">
        <f t="shared" si="102"/>
        <v>51</v>
      </c>
      <c r="L97" s="22">
        <f t="shared" si="102"/>
        <v>51</v>
      </c>
      <c r="M97" s="22">
        <f t="shared" si="102"/>
        <v>51</v>
      </c>
      <c r="N97" s="22">
        <f t="shared" si="102"/>
        <v>51</v>
      </c>
      <c r="O97" s="22">
        <f t="shared" si="102"/>
        <v>51</v>
      </c>
      <c r="P97" s="22">
        <f t="shared" si="102"/>
        <v>51</v>
      </c>
      <c r="Q97" s="22">
        <f t="shared" si="103"/>
        <v>51</v>
      </c>
      <c r="R97" s="22">
        <f t="shared" si="102"/>
        <v>51</v>
      </c>
      <c r="S97" s="17"/>
      <c r="T97" s="23" t="s">
        <v>64</v>
      </c>
      <c r="U97" s="24">
        <f>G102/G97</f>
        <v>0.11117647058823529</v>
      </c>
      <c r="V97" s="24">
        <f t="shared" si="105"/>
        <v>0.12229411764705883</v>
      </c>
      <c r="X97" s="23" t="s">
        <v>57</v>
      </c>
      <c r="Y97" s="88">
        <v>0.1</v>
      </c>
      <c r="Z97" s="89">
        <f t="shared" si="106"/>
        <v>1.1000000000000001</v>
      </c>
    </row>
    <row r="98" spans="2:26">
      <c r="B98" s="18" t="s">
        <v>58</v>
      </c>
      <c r="C98" s="14" t="s">
        <v>20</v>
      </c>
      <c r="D98" s="19"/>
      <c r="E98" s="19"/>
      <c r="F98" s="20"/>
      <c r="G98" s="21">
        <v>164.13</v>
      </c>
      <c r="H98" s="22">
        <f t="shared" si="104"/>
        <v>164.13</v>
      </c>
      <c r="I98" s="22">
        <f t="shared" si="102"/>
        <v>164.13</v>
      </c>
      <c r="J98" s="22">
        <f t="shared" si="102"/>
        <v>164.13</v>
      </c>
      <c r="K98" s="22">
        <f t="shared" si="102"/>
        <v>164.13</v>
      </c>
      <c r="L98" s="22">
        <f t="shared" si="102"/>
        <v>164.13</v>
      </c>
      <c r="M98" s="22">
        <f t="shared" si="102"/>
        <v>164.13</v>
      </c>
      <c r="N98" s="22">
        <f t="shared" si="102"/>
        <v>164.13</v>
      </c>
      <c r="O98" s="22">
        <f t="shared" si="102"/>
        <v>164.13</v>
      </c>
      <c r="P98" s="22">
        <f t="shared" si="102"/>
        <v>164.13</v>
      </c>
      <c r="Q98" s="22">
        <f t="shared" si="103"/>
        <v>164.13</v>
      </c>
      <c r="R98" s="22">
        <f t="shared" si="102"/>
        <v>164.13</v>
      </c>
      <c r="S98" s="17"/>
      <c r="T98" s="23" t="s">
        <v>59</v>
      </c>
      <c r="U98" s="24">
        <f>G103/G98</f>
        <v>1.3201261195393896</v>
      </c>
      <c r="V98" s="24">
        <f t="shared" si="105"/>
        <v>1.5973526046426614</v>
      </c>
      <c r="X98" s="23" t="s">
        <v>58</v>
      </c>
      <c r="Y98" s="88">
        <v>0.21</v>
      </c>
      <c r="Z98" s="89">
        <f t="shared" si="106"/>
        <v>1.21</v>
      </c>
    </row>
    <row r="99" spans="2:26" hidden="1">
      <c r="B99" s="18" t="s">
        <v>60</v>
      </c>
      <c r="C99" s="14" t="s">
        <v>20</v>
      </c>
      <c r="D99" s="19"/>
      <c r="E99" s="19"/>
      <c r="F99" s="20"/>
      <c r="G99" s="21"/>
      <c r="H99" s="22">
        <f t="shared" si="104"/>
        <v>0</v>
      </c>
      <c r="I99" s="22">
        <f t="shared" si="102"/>
        <v>0</v>
      </c>
      <c r="J99" s="22">
        <f t="shared" si="102"/>
        <v>0</v>
      </c>
      <c r="K99" s="22">
        <f t="shared" si="102"/>
        <v>0</v>
      </c>
      <c r="L99" s="22">
        <f t="shared" si="102"/>
        <v>0</v>
      </c>
      <c r="M99" s="22">
        <f t="shared" si="102"/>
        <v>0</v>
      </c>
      <c r="N99" s="22">
        <f t="shared" si="102"/>
        <v>0</v>
      </c>
      <c r="O99" s="22">
        <f t="shared" si="102"/>
        <v>0</v>
      </c>
      <c r="P99" s="22">
        <f t="shared" si="102"/>
        <v>0</v>
      </c>
      <c r="Q99" s="22">
        <f t="shared" si="103"/>
        <v>0</v>
      </c>
      <c r="R99" s="22">
        <f t="shared" si="102"/>
        <v>0</v>
      </c>
      <c r="S99" s="17"/>
      <c r="T99" s="23" t="s">
        <v>64</v>
      </c>
      <c r="U99" s="24" t="e">
        <f>G104/G99</f>
        <v>#DIV/0!</v>
      </c>
      <c r="V99" s="24"/>
    </row>
    <row r="100" spans="2:26">
      <c r="B100" s="18" t="s">
        <v>50</v>
      </c>
      <c r="C100" s="14" t="s">
        <v>24</v>
      </c>
      <c r="D100" s="19"/>
      <c r="E100" s="19"/>
      <c r="F100" s="20"/>
      <c r="G100" s="21">
        <f>86.179*1.3</f>
        <v>112.03270000000001</v>
      </c>
      <c r="H100" s="22">
        <f t="shared" si="104"/>
        <v>112.03270000000001</v>
      </c>
      <c r="I100" s="22">
        <f t="shared" si="102"/>
        <v>112.03270000000001</v>
      </c>
      <c r="J100" s="22">
        <f t="shared" si="102"/>
        <v>112.03270000000001</v>
      </c>
      <c r="K100" s="22">
        <f t="shared" si="102"/>
        <v>112.03270000000001</v>
      </c>
      <c r="L100" s="22">
        <f t="shared" si="102"/>
        <v>112.03270000000001</v>
      </c>
      <c r="M100" s="22">
        <f t="shared" si="102"/>
        <v>112.03270000000001</v>
      </c>
      <c r="N100" s="22">
        <f t="shared" si="102"/>
        <v>112.03270000000001</v>
      </c>
      <c r="O100" s="22">
        <f t="shared" si="102"/>
        <v>112.03270000000001</v>
      </c>
      <c r="P100" s="22">
        <f t="shared" si="102"/>
        <v>112.03270000000001</v>
      </c>
      <c r="Q100" s="22">
        <f t="shared" si="103"/>
        <v>112.03270000000001</v>
      </c>
      <c r="R100" s="22">
        <f t="shared" si="102"/>
        <v>112.03270000000001</v>
      </c>
      <c r="S100" s="17"/>
    </row>
    <row r="101" spans="2:26" hidden="1">
      <c r="B101" s="18" t="s">
        <v>52</v>
      </c>
      <c r="C101" s="14" t="s">
        <v>24</v>
      </c>
      <c r="D101" s="19"/>
      <c r="E101" s="19"/>
      <c r="F101" s="20"/>
      <c r="G101" s="21"/>
      <c r="H101" s="22">
        <f t="shared" si="104"/>
        <v>0</v>
      </c>
      <c r="I101" s="22">
        <f t="shared" si="102"/>
        <v>0</v>
      </c>
      <c r="J101" s="22">
        <f t="shared" si="102"/>
        <v>0</v>
      </c>
      <c r="K101" s="22">
        <f t="shared" si="102"/>
        <v>0</v>
      </c>
      <c r="L101" s="22">
        <f t="shared" si="102"/>
        <v>0</v>
      </c>
      <c r="M101" s="22">
        <f t="shared" si="102"/>
        <v>0</v>
      </c>
      <c r="N101" s="22">
        <f t="shared" si="102"/>
        <v>0</v>
      </c>
      <c r="O101" s="22">
        <f t="shared" si="102"/>
        <v>0</v>
      </c>
      <c r="P101" s="22">
        <f t="shared" si="102"/>
        <v>0</v>
      </c>
      <c r="Q101" s="22">
        <f t="shared" si="103"/>
        <v>0</v>
      </c>
      <c r="R101" s="22">
        <f t="shared" si="102"/>
        <v>0</v>
      </c>
      <c r="S101" s="17"/>
      <c r="T101" s="25"/>
      <c r="U101" s="25"/>
      <c r="V101" s="25"/>
    </row>
    <row r="102" spans="2:26">
      <c r="B102" s="18" t="s">
        <v>54</v>
      </c>
      <c r="C102" s="14" t="s">
        <v>24</v>
      </c>
      <c r="D102" s="19"/>
      <c r="E102" s="19"/>
      <c r="F102" s="20"/>
      <c r="G102" s="21">
        <v>5.67</v>
      </c>
      <c r="H102" s="22">
        <f t="shared" si="104"/>
        <v>5.67</v>
      </c>
      <c r="I102" s="22">
        <f t="shared" si="102"/>
        <v>5.67</v>
      </c>
      <c r="J102" s="22">
        <f t="shared" si="102"/>
        <v>5.67</v>
      </c>
      <c r="K102" s="22">
        <f t="shared" si="102"/>
        <v>5.67</v>
      </c>
      <c r="L102" s="22">
        <f t="shared" si="102"/>
        <v>5.67</v>
      </c>
      <c r="M102" s="22">
        <f t="shared" si="102"/>
        <v>5.67</v>
      </c>
      <c r="N102" s="22">
        <f t="shared" si="102"/>
        <v>5.67</v>
      </c>
      <c r="O102" s="22">
        <f t="shared" si="102"/>
        <v>5.67</v>
      </c>
      <c r="P102" s="22">
        <f t="shared" si="102"/>
        <v>5.67</v>
      </c>
      <c r="Q102" s="22">
        <f t="shared" si="103"/>
        <v>5.67</v>
      </c>
      <c r="R102" s="22">
        <f t="shared" si="102"/>
        <v>5.67</v>
      </c>
      <c r="S102" s="17"/>
      <c r="T102" s="25"/>
      <c r="U102" s="25"/>
      <c r="V102" s="25"/>
    </row>
    <row r="103" spans="2:26">
      <c r="B103" s="18" t="s">
        <v>58</v>
      </c>
      <c r="C103" s="14" t="s">
        <v>24</v>
      </c>
      <c r="D103" s="19"/>
      <c r="E103" s="19"/>
      <c r="F103" s="19"/>
      <c r="G103" s="21">
        <f>166.671*1.3</f>
        <v>216.67230000000001</v>
      </c>
      <c r="H103" s="22">
        <f t="shared" si="104"/>
        <v>216.67230000000001</v>
      </c>
      <c r="I103" s="22">
        <f t="shared" si="102"/>
        <v>216.67230000000001</v>
      </c>
      <c r="J103" s="22">
        <f t="shared" si="102"/>
        <v>216.67230000000001</v>
      </c>
      <c r="K103" s="22">
        <f t="shared" si="102"/>
        <v>216.67230000000001</v>
      </c>
      <c r="L103" s="22">
        <f t="shared" si="102"/>
        <v>216.67230000000001</v>
      </c>
      <c r="M103" s="22">
        <f t="shared" si="102"/>
        <v>216.67230000000001</v>
      </c>
      <c r="N103" s="22">
        <f t="shared" si="102"/>
        <v>216.67230000000001</v>
      </c>
      <c r="O103" s="22">
        <f t="shared" si="102"/>
        <v>216.67230000000001</v>
      </c>
      <c r="P103" s="22">
        <f t="shared" si="102"/>
        <v>216.67230000000001</v>
      </c>
      <c r="Q103" s="22">
        <f t="shared" si="103"/>
        <v>216.67230000000001</v>
      </c>
      <c r="R103" s="22">
        <f t="shared" si="102"/>
        <v>216.67230000000001</v>
      </c>
      <c r="S103" s="17"/>
      <c r="T103" s="25"/>
      <c r="U103" s="25"/>
      <c r="V103" s="25"/>
    </row>
    <row r="104" spans="2:26" hidden="1">
      <c r="B104" s="18" t="s">
        <v>60</v>
      </c>
      <c r="C104" s="14" t="s">
        <v>24</v>
      </c>
      <c r="D104" s="19"/>
      <c r="E104" s="19"/>
      <c r="F104" s="19"/>
      <c r="G104" s="21"/>
      <c r="H104" s="22">
        <f t="shared" si="104"/>
        <v>0</v>
      </c>
      <c r="I104" s="22">
        <f t="shared" si="102"/>
        <v>0</v>
      </c>
      <c r="J104" s="22">
        <f t="shared" si="102"/>
        <v>0</v>
      </c>
      <c r="K104" s="22">
        <f t="shared" si="102"/>
        <v>0</v>
      </c>
      <c r="L104" s="22">
        <f t="shared" si="102"/>
        <v>0</v>
      </c>
      <c r="M104" s="22">
        <f t="shared" si="102"/>
        <v>0</v>
      </c>
      <c r="N104" s="22">
        <f t="shared" si="102"/>
        <v>0</v>
      </c>
      <c r="O104" s="22">
        <f t="shared" si="102"/>
        <v>0</v>
      </c>
      <c r="P104" s="22">
        <f t="shared" si="102"/>
        <v>0</v>
      </c>
      <c r="Q104" s="22">
        <f t="shared" si="103"/>
        <v>0</v>
      </c>
      <c r="R104" s="22">
        <f t="shared" si="102"/>
        <v>0</v>
      </c>
      <c r="S104" s="17"/>
      <c r="T104" s="25"/>
    </row>
    <row r="105" spans="2:26">
      <c r="B105" s="26" t="s">
        <v>25</v>
      </c>
      <c r="C105" s="27" t="s">
        <v>24</v>
      </c>
      <c r="D105" s="28"/>
      <c r="E105" s="28"/>
      <c r="F105" s="28"/>
      <c r="G105" s="29">
        <f>SUM(G100:G104)</f>
        <v>334.375</v>
      </c>
      <c r="H105" s="29">
        <f>SUM(H100:H104)</f>
        <v>334.375</v>
      </c>
      <c r="I105" s="29">
        <f t="shared" ref="I105:R105" si="107">SUM(I100:I104)</f>
        <v>334.375</v>
      </c>
      <c r="J105" s="29">
        <f t="shared" si="107"/>
        <v>334.375</v>
      </c>
      <c r="K105" s="29">
        <f t="shared" si="107"/>
        <v>334.375</v>
      </c>
      <c r="L105" s="29">
        <f t="shared" si="107"/>
        <v>334.375</v>
      </c>
      <c r="M105" s="29">
        <f t="shared" si="107"/>
        <v>334.375</v>
      </c>
      <c r="N105" s="29">
        <f t="shared" si="107"/>
        <v>334.375</v>
      </c>
      <c r="O105" s="29">
        <f t="shared" si="107"/>
        <v>334.375</v>
      </c>
      <c r="P105" s="29">
        <f t="shared" ref="P105" si="108">SUM(P100:P104)</f>
        <v>334.375</v>
      </c>
      <c r="Q105" s="29">
        <f t="shared" si="107"/>
        <v>334.375</v>
      </c>
      <c r="R105" s="29">
        <f t="shared" si="107"/>
        <v>334.375</v>
      </c>
      <c r="S105" s="17"/>
      <c r="T105" s="25"/>
    </row>
    <row r="106" spans="2:26">
      <c r="B106" s="96" t="s">
        <v>62</v>
      </c>
      <c r="C106" s="96"/>
      <c r="D106" s="96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6"/>
      <c r="T106" s="8"/>
    </row>
    <row r="107" spans="2:26">
      <c r="B107" s="14" t="s">
        <v>48</v>
      </c>
      <c r="C107" s="14" t="s">
        <v>49</v>
      </c>
      <c r="D107" s="15"/>
      <c r="E107" s="15"/>
      <c r="F107" s="16"/>
      <c r="G107" s="97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17"/>
      <c r="T107" s="25"/>
    </row>
    <row r="108" spans="2:26">
      <c r="B108" s="18" t="s">
        <v>50</v>
      </c>
      <c r="C108" s="14" t="s">
        <v>20</v>
      </c>
      <c r="D108" s="19"/>
      <c r="E108" s="19"/>
      <c r="F108" s="20"/>
      <c r="G108" s="99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17"/>
      <c r="T108" s="25"/>
    </row>
    <row r="109" spans="2:26" hidden="1">
      <c r="B109" s="18" t="s">
        <v>52</v>
      </c>
      <c r="C109" s="14" t="s">
        <v>20</v>
      </c>
      <c r="D109" s="19"/>
      <c r="E109" s="19"/>
      <c r="F109" s="20"/>
      <c r="G109" s="100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17"/>
      <c r="T109" s="25"/>
    </row>
    <row r="110" spans="2:26">
      <c r="B110" s="18" t="s">
        <v>54</v>
      </c>
      <c r="C110" s="14" t="s">
        <v>55</v>
      </c>
      <c r="D110" s="19"/>
      <c r="E110" s="19"/>
      <c r="F110" s="20"/>
      <c r="G110" s="100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17"/>
      <c r="T110" s="25"/>
    </row>
    <row r="111" spans="2:26">
      <c r="B111" s="18" t="s">
        <v>58</v>
      </c>
      <c r="C111" s="14" t="s">
        <v>20</v>
      </c>
      <c r="D111" s="19"/>
      <c r="E111" s="19"/>
      <c r="F111" s="20"/>
      <c r="G111" s="100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17"/>
      <c r="T111" s="25"/>
      <c r="U111" s="25"/>
      <c r="V111" s="25"/>
    </row>
    <row r="112" spans="2:26">
      <c r="B112" s="18" t="s">
        <v>60</v>
      </c>
      <c r="C112" s="14" t="s">
        <v>20</v>
      </c>
      <c r="D112" s="19"/>
      <c r="E112" s="19"/>
      <c r="F112" s="20"/>
      <c r="G112" s="100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17"/>
      <c r="T112" s="25"/>
      <c r="U112" s="25"/>
      <c r="V112" s="25"/>
    </row>
    <row r="113" spans="2:22">
      <c r="B113" s="18" t="s">
        <v>50</v>
      </c>
      <c r="C113" s="14" t="s">
        <v>24</v>
      </c>
      <c r="D113" s="19"/>
      <c r="E113" s="19"/>
      <c r="F113" s="20"/>
      <c r="G113" s="100"/>
      <c r="H113" s="22">
        <f>H108*$U95</f>
        <v>0</v>
      </c>
      <c r="I113" s="22">
        <f t="shared" ref="I113:R113" si="109">I108*$U95</f>
        <v>0</v>
      </c>
      <c r="J113" s="22">
        <f t="shared" si="109"/>
        <v>0</v>
      </c>
      <c r="K113" s="22">
        <f t="shared" si="109"/>
        <v>0</v>
      </c>
      <c r="L113" s="22">
        <f t="shared" si="109"/>
        <v>0</v>
      </c>
      <c r="M113" s="22">
        <f t="shared" si="109"/>
        <v>0</v>
      </c>
      <c r="N113" s="22">
        <f t="shared" si="109"/>
        <v>0</v>
      </c>
      <c r="O113" s="22">
        <f t="shared" si="109"/>
        <v>0</v>
      </c>
      <c r="P113" s="22">
        <f t="shared" si="109"/>
        <v>0</v>
      </c>
      <c r="Q113" s="22">
        <f t="shared" si="109"/>
        <v>0</v>
      </c>
      <c r="R113" s="22">
        <f t="shared" si="109"/>
        <v>0</v>
      </c>
      <c r="S113" s="17"/>
      <c r="T113" s="25"/>
      <c r="U113" s="25"/>
      <c r="V113" s="25"/>
    </row>
    <row r="114" spans="2:22" hidden="1">
      <c r="B114" s="18" t="s">
        <v>52</v>
      </c>
      <c r="C114" s="14" t="s">
        <v>24</v>
      </c>
      <c r="D114" s="19"/>
      <c r="E114" s="19"/>
      <c r="F114" s="20"/>
      <c r="G114" s="100"/>
      <c r="H114" s="22">
        <f t="shared" ref="H114" si="110">H109*$V96</f>
        <v>0</v>
      </c>
      <c r="I114" s="22">
        <f t="shared" ref="I114:R114" si="111">I109*$V96</f>
        <v>0</v>
      </c>
      <c r="J114" s="22">
        <f t="shared" si="111"/>
        <v>0</v>
      </c>
      <c r="K114" s="22">
        <f t="shared" si="111"/>
        <v>0</v>
      </c>
      <c r="L114" s="22">
        <f t="shared" si="111"/>
        <v>0</v>
      </c>
      <c r="M114" s="22">
        <f t="shared" si="111"/>
        <v>0</v>
      </c>
      <c r="N114" s="22">
        <f t="shared" si="111"/>
        <v>0</v>
      </c>
      <c r="O114" s="22">
        <f t="shared" si="111"/>
        <v>0</v>
      </c>
      <c r="P114" s="22">
        <f t="shared" si="111"/>
        <v>0</v>
      </c>
      <c r="Q114" s="22">
        <f t="shared" si="111"/>
        <v>0</v>
      </c>
      <c r="R114" s="22">
        <f t="shared" si="111"/>
        <v>0</v>
      </c>
      <c r="S114" s="17"/>
      <c r="T114" s="25"/>
      <c r="U114" s="25"/>
      <c r="V114" s="25"/>
    </row>
    <row r="115" spans="2:22">
      <c r="B115" s="18" t="s">
        <v>54</v>
      </c>
      <c r="C115" s="14" t="s">
        <v>24</v>
      </c>
      <c r="D115" s="19"/>
      <c r="E115" s="19"/>
      <c r="F115" s="20"/>
      <c r="G115" s="100"/>
      <c r="H115" s="22">
        <f>H110*$U97</f>
        <v>0</v>
      </c>
      <c r="I115" s="22">
        <f t="shared" ref="I115:R115" si="112">I110*$U97</f>
        <v>0</v>
      </c>
      <c r="J115" s="22">
        <f t="shared" si="112"/>
        <v>0</v>
      </c>
      <c r="K115" s="22">
        <f t="shared" si="112"/>
        <v>0</v>
      </c>
      <c r="L115" s="22">
        <f t="shared" si="112"/>
        <v>0</v>
      </c>
      <c r="M115" s="22">
        <f t="shared" si="112"/>
        <v>0</v>
      </c>
      <c r="N115" s="22">
        <f t="shared" si="112"/>
        <v>0</v>
      </c>
      <c r="O115" s="22">
        <f t="shared" si="112"/>
        <v>0</v>
      </c>
      <c r="P115" s="22">
        <f t="shared" si="112"/>
        <v>0</v>
      </c>
      <c r="Q115" s="22">
        <f t="shared" si="112"/>
        <v>0</v>
      </c>
      <c r="R115" s="22">
        <f t="shared" si="112"/>
        <v>0</v>
      </c>
      <c r="S115" s="17"/>
      <c r="T115" s="25"/>
      <c r="U115" s="25"/>
      <c r="V115" s="25"/>
    </row>
    <row r="116" spans="2:22">
      <c r="B116" s="18" t="s">
        <v>58</v>
      </c>
      <c r="C116" s="14" t="s">
        <v>24</v>
      </c>
      <c r="D116" s="19"/>
      <c r="E116" s="19"/>
      <c r="F116" s="19"/>
      <c r="G116" s="100"/>
      <c r="H116" s="22">
        <f>H111*$U98</f>
        <v>0</v>
      </c>
      <c r="I116" s="22">
        <f t="shared" ref="I116:R116" si="113">I111*$U98</f>
        <v>0</v>
      </c>
      <c r="J116" s="22">
        <f t="shared" si="113"/>
        <v>0</v>
      </c>
      <c r="K116" s="22">
        <f t="shared" si="113"/>
        <v>0</v>
      </c>
      <c r="L116" s="22">
        <f t="shared" si="113"/>
        <v>0</v>
      </c>
      <c r="M116" s="22">
        <f t="shared" si="113"/>
        <v>0</v>
      </c>
      <c r="N116" s="22">
        <f t="shared" si="113"/>
        <v>0</v>
      </c>
      <c r="O116" s="22">
        <f t="shared" si="113"/>
        <v>0</v>
      </c>
      <c r="P116" s="22">
        <f t="shared" si="113"/>
        <v>0</v>
      </c>
      <c r="Q116" s="22">
        <f t="shared" si="113"/>
        <v>0</v>
      </c>
      <c r="R116" s="22">
        <f t="shared" si="113"/>
        <v>0</v>
      </c>
      <c r="S116" s="17"/>
      <c r="T116" s="25"/>
      <c r="U116" s="25"/>
      <c r="V116" s="25"/>
    </row>
    <row r="117" spans="2:22" hidden="1">
      <c r="B117" s="18" t="s">
        <v>60</v>
      </c>
      <c r="C117" s="14" t="s">
        <v>24</v>
      </c>
      <c r="D117" s="19"/>
      <c r="E117" s="19"/>
      <c r="F117" s="19"/>
      <c r="G117" s="31"/>
      <c r="H117" s="22">
        <f t="shared" ref="H117:R117" si="114">H112*$W101</f>
        <v>0</v>
      </c>
      <c r="I117" s="22">
        <f t="shared" si="114"/>
        <v>0</v>
      </c>
      <c r="J117" s="22">
        <f t="shared" si="114"/>
        <v>0</v>
      </c>
      <c r="K117" s="22">
        <f t="shared" si="114"/>
        <v>0</v>
      </c>
      <c r="L117" s="22">
        <f t="shared" si="114"/>
        <v>0</v>
      </c>
      <c r="M117" s="22">
        <f t="shared" si="114"/>
        <v>0</v>
      </c>
      <c r="N117" s="22">
        <f t="shared" si="114"/>
        <v>0</v>
      </c>
      <c r="O117" s="22">
        <f t="shared" si="114"/>
        <v>0</v>
      </c>
      <c r="P117" s="22">
        <f t="shared" ref="P117" si="115">P112*$W101</f>
        <v>0</v>
      </c>
      <c r="Q117" s="22">
        <f t="shared" si="114"/>
        <v>0</v>
      </c>
      <c r="R117" s="22">
        <f t="shared" si="114"/>
        <v>0</v>
      </c>
      <c r="S117" s="17"/>
      <c r="T117" s="25"/>
      <c r="U117" s="25"/>
      <c r="V117" s="25"/>
    </row>
    <row r="118" spans="2:22">
      <c r="B118" s="26" t="s">
        <v>25</v>
      </c>
      <c r="C118" s="27" t="s">
        <v>24</v>
      </c>
      <c r="D118" s="28"/>
      <c r="E118" s="28"/>
      <c r="F118" s="28"/>
      <c r="G118" s="26"/>
      <c r="H118" s="29">
        <f>SUM(H113:H116)</f>
        <v>0</v>
      </c>
      <c r="I118" s="29">
        <f>SUM(I113:I116)</f>
        <v>0</v>
      </c>
      <c r="J118" s="29">
        <f t="shared" ref="J118:R118" si="116">SUM(J113:J116)</f>
        <v>0</v>
      </c>
      <c r="K118" s="29">
        <f t="shared" si="116"/>
        <v>0</v>
      </c>
      <c r="L118" s="29">
        <f t="shared" si="116"/>
        <v>0</v>
      </c>
      <c r="M118" s="29">
        <f t="shared" si="116"/>
        <v>0</v>
      </c>
      <c r="N118" s="29">
        <f t="shared" si="116"/>
        <v>0</v>
      </c>
      <c r="O118" s="29">
        <f t="shared" si="116"/>
        <v>0</v>
      </c>
      <c r="P118" s="29">
        <f t="shared" ref="P118" si="117">SUM(P113:P116)</f>
        <v>0</v>
      </c>
      <c r="Q118" s="29">
        <f t="shared" si="116"/>
        <v>0</v>
      </c>
      <c r="R118" s="29">
        <f t="shared" si="116"/>
        <v>0</v>
      </c>
      <c r="S118" s="17"/>
      <c r="T118" s="25"/>
      <c r="U118" s="25"/>
      <c r="V118" s="25"/>
    </row>
    <row r="119" spans="2:22">
      <c r="B119" s="96" t="s">
        <v>63</v>
      </c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6"/>
      <c r="T119" s="8"/>
      <c r="U119" s="8"/>
      <c r="V119" s="8"/>
    </row>
    <row r="120" spans="2:22">
      <c r="B120" s="14" t="s">
        <v>48</v>
      </c>
      <c r="C120" s="14" t="s">
        <v>49</v>
      </c>
      <c r="D120" s="15"/>
      <c r="E120" s="15"/>
      <c r="F120" s="16"/>
      <c r="G120" s="97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17"/>
      <c r="T120" s="39"/>
      <c r="U120" s="39"/>
      <c r="V120" s="39"/>
    </row>
    <row r="121" spans="2:22">
      <c r="B121" s="18" t="s">
        <v>50</v>
      </c>
      <c r="C121" s="14" t="s">
        <v>20</v>
      </c>
      <c r="D121" s="19"/>
      <c r="E121" s="19"/>
      <c r="F121" s="20"/>
      <c r="G121" s="99"/>
      <c r="H121" s="22">
        <f t="shared" ref="H121:R130" si="118">H95-H108</f>
        <v>21.74</v>
      </c>
      <c r="I121" s="22">
        <f t="shared" si="118"/>
        <v>21.74</v>
      </c>
      <c r="J121" s="22">
        <f t="shared" si="118"/>
        <v>21.74</v>
      </c>
      <c r="K121" s="22">
        <f t="shared" si="118"/>
        <v>21.74</v>
      </c>
      <c r="L121" s="22">
        <f t="shared" si="118"/>
        <v>21.74</v>
      </c>
      <c r="M121" s="22">
        <f t="shared" si="118"/>
        <v>21.74</v>
      </c>
      <c r="N121" s="22">
        <f t="shared" si="118"/>
        <v>21.74</v>
      </c>
      <c r="O121" s="22">
        <f t="shared" si="118"/>
        <v>21.74</v>
      </c>
      <c r="P121" s="22">
        <f t="shared" ref="P121" si="119">P95-P108</f>
        <v>21.74</v>
      </c>
      <c r="Q121" s="22">
        <f t="shared" si="118"/>
        <v>21.74</v>
      </c>
      <c r="R121" s="22">
        <f t="shared" si="118"/>
        <v>21.74</v>
      </c>
      <c r="S121" s="17"/>
      <c r="T121" s="39"/>
      <c r="U121" s="39"/>
      <c r="V121" s="39"/>
    </row>
    <row r="122" spans="2:22" hidden="1">
      <c r="B122" s="18" t="s">
        <v>52</v>
      </c>
      <c r="C122" s="14" t="s">
        <v>20</v>
      </c>
      <c r="D122" s="19"/>
      <c r="E122" s="19"/>
      <c r="F122" s="20"/>
      <c r="G122" s="100"/>
      <c r="H122" s="22">
        <f t="shared" si="118"/>
        <v>0</v>
      </c>
      <c r="I122" s="22">
        <f t="shared" si="118"/>
        <v>0</v>
      </c>
      <c r="J122" s="22">
        <f t="shared" si="118"/>
        <v>0</v>
      </c>
      <c r="K122" s="22">
        <f t="shared" si="118"/>
        <v>0</v>
      </c>
      <c r="L122" s="22">
        <f t="shared" si="118"/>
        <v>0</v>
      </c>
      <c r="M122" s="22">
        <f t="shared" si="118"/>
        <v>0</v>
      </c>
      <c r="N122" s="22">
        <f t="shared" si="118"/>
        <v>0</v>
      </c>
      <c r="O122" s="22">
        <f t="shared" si="118"/>
        <v>0</v>
      </c>
      <c r="P122" s="22">
        <f t="shared" ref="P122" si="120">P96-P109</f>
        <v>0</v>
      </c>
      <c r="Q122" s="22">
        <f t="shared" si="118"/>
        <v>0</v>
      </c>
      <c r="R122" s="22">
        <f t="shared" si="118"/>
        <v>0</v>
      </c>
      <c r="S122" s="17"/>
      <c r="T122" s="39"/>
      <c r="U122" s="39"/>
      <c r="V122" s="39"/>
    </row>
    <row r="123" spans="2:22">
      <c r="B123" s="18" t="s">
        <v>54</v>
      </c>
      <c r="C123" s="14" t="s">
        <v>55</v>
      </c>
      <c r="D123" s="19"/>
      <c r="E123" s="19"/>
      <c r="F123" s="20"/>
      <c r="G123" s="100"/>
      <c r="H123" s="22">
        <f t="shared" si="118"/>
        <v>51</v>
      </c>
      <c r="I123" s="22">
        <f t="shared" si="118"/>
        <v>51</v>
      </c>
      <c r="J123" s="22">
        <f t="shared" si="118"/>
        <v>51</v>
      </c>
      <c r="K123" s="22">
        <f t="shared" si="118"/>
        <v>51</v>
      </c>
      <c r="L123" s="22">
        <f t="shared" si="118"/>
        <v>51</v>
      </c>
      <c r="M123" s="22">
        <f t="shared" si="118"/>
        <v>51</v>
      </c>
      <c r="N123" s="22">
        <f t="shared" si="118"/>
        <v>51</v>
      </c>
      <c r="O123" s="22">
        <f t="shared" si="118"/>
        <v>51</v>
      </c>
      <c r="P123" s="22">
        <f t="shared" ref="P123" si="121">P97-P110</f>
        <v>51</v>
      </c>
      <c r="Q123" s="22">
        <f t="shared" si="118"/>
        <v>51</v>
      </c>
      <c r="R123" s="22">
        <f t="shared" si="118"/>
        <v>51</v>
      </c>
      <c r="S123" s="17"/>
      <c r="T123" s="39"/>
      <c r="U123" s="39"/>
      <c r="V123" s="39"/>
    </row>
    <row r="124" spans="2:22">
      <c r="B124" s="18" t="s">
        <v>58</v>
      </c>
      <c r="C124" s="14" t="s">
        <v>20</v>
      </c>
      <c r="D124" s="19"/>
      <c r="E124" s="19"/>
      <c r="F124" s="20"/>
      <c r="G124" s="100"/>
      <c r="H124" s="22">
        <f t="shared" si="118"/>
        <v>164.13</v>
      </c>
      <c r="I124" s="22">
        <f t="shared" si="118"/>
        <v>164.13</v>
      </c>
      <c r="J124" s="22">
        <f t="shared" si="118"/>
        <v>164.13</v>
      </c>
      <c r="K124" s="22">
        <f t="shared" si="118"/>
        <v>164.13</v>
      </c>
      <c r="L124" s="22">
        <f t="shared" si="118"/>
        <v>164.13</v>
      </c>
      <c r="M124" s="22">
        <f t="shared" si="118"/>
        <v>164.13</v>
      </c>
      <c r="N124" s="22">
        <f t="shared" si="118"/>
        <v>164.13</v>
      </c>
      <c r="O124" s="22">
        <f t="shared" si="118"/>
        <v>164.13</v>
      </c>
      <c r="P124" s="22">
        <f t="shared" ref="P124" si="122">P98-P111</f>
        <v>164.13</v>
      </c>
      <c r="Q124" s="22">
        <f t="shared" si="118"/>
        <v>164.13</v>
      </c>
      <c r="R124" s="22">
        <f t="shared" si="118"/>
        <v>164.13</v>
      </c>
      <c r="S124" s="17"/>
      <c r="T124" s="39"/>
      <c r="U124" s="39"/>
      <c r="V124" s="39"/>
    </row>
    <row r="125" spans="2:22" hidden="1">
      <c r="B125" s="18" t="s">
        <v>60</v>
      </c>
      <c r="C125" s="14" t="s">
        <v>20</v>
      </c>
      <c r="D125" s="19"/>
      <c r="E125" s="19"/>
      <c r="F125" s="20"/>
      <c r="G125" s="100"/>
      <c r="H125" s="22">
        <f t="shared" si="118"/>
        <v>0</v>
      </c>
      <c r="I125" s="22">
        <f t="shared" si="118"/>
        <v>0</v>
      </c>
      <c r="J125" s="22">
        <f t="shared" si="118"/>
        <v>0</v>
      </c>
      <c r="K125" s="22">
        <f t="shared" si="118"/>
        <v>0</v>
      </c>
      <c r="L125" s="22">
        <f t="shared" si="118"/>
        <v>0</v>
      </c>
      <c r="M125" s="22">
        <f t="shared" si="118"/>
        <v>0</v>
      </c>
      <c r="N125" s="22">
        <f t="shared" si="118"/>
        <v>0</v>
      </c>
      <c r="O125" s="22">
        <f t="shared" si="118"/>
        <v>0</v>
      </c>
      <c r="P125" s="22">
        <f t="shared" ref="P125" si="123">P99-P112</f>
        <v>0</v>
      </c>
      <c r="Q125" s="22">
        <f t="shared" si="118"/>
        <v>0</v>
      </c>
      <c r="R125" s="22">
        <f t="shared" si="118"/>
        <v>0</v>
      </c>
      <c r="S125" s="17"/>
      <c r="T125" s="39"/>
      <c r="U125" s="39"/>
      <c r="V125" s="39"/>
    </row>
    <row r="126" spans="2:22">
      <c r="B126" s="18" t="s">
        <v>50</v>
      </c>
      <c r="C126" s="14" t="s">
        <v>24</v>
      </c>
      <c r="D126" s="19"/>
      <c r="E126" s="19"/>
      <c r="F126" s="20"/>
      <c r="G126" s="100"/>
      <c r="H126" s="22">
        <f t="shared" si="118"/>
        <v>112.03270000000001</v>
      </c>
      <c r="I126" s="22">
        <f t="shared" si="118"/>
        <v>112.03270000000001</v>
      </c>
      <c r="J126" s="22">
        <f t="shared" si="118"/>
        <v>112.03270000000001</v>
      </c>
      <c r="K126" s="22">
        <f t="shared" si="118"/>
        <v>112.03270000000001</v>
      </c>
      <c r="L126" s="22">
        <f t="shared" si="118"/>
        <v>112.03270000000001</v>
      </c>
      <c r="M126" s="22">
        <f t="shared" si="118"/>
        <v>112.03270000000001</v>
      </c>
      <c r="N126" s="22">
        <f t="shared" si="118"/>
        <v>112.03270000000001</v>
      </c>
      <c r="O126" s="22">
        <f t="shared" si="118"/>
        <v>112.03270000000001</v>
      </c>
      <c r="P126" s="22">
        <f t="shared" ref="P126" si="124">P100-P113</f>
        <v>112.03270000000001</v>
      </c>
      <c r="Q126" s="22">
        <f t="shared" si="118"/>
        <v>112.03270000000001</v>
      </c>
      <c r="R126" s="22">
        <f t="shared" si="118"/>
        <v>112.03270000000001</v>
      </c>
      <c r="S126" s="17"/>
      <c r="T126" s="39"/>
      <c r="U126" s="39"/>
      <c r="V126" s="39"/>
    </row>
    <row r="127" spans="2:22" hidden="1">
      <c r="B127" s="18" t="s">
        <v>52</v>
      </c>
      <c r="C127" s="14" t="s">
        <v>24</v>
      </c>
      <c r="D127" s="19"/>
      <c r="E127" s="19"/>
      <c r="F127" s="20"/>
      <c r="G127" s="100"/>
      <c r="H127" s="22">
        <f t="shared" si="118"/>
        <v>0</v>
      </c>
      <c r="I127" s="22">
        <f t="shared" si="118"/>
        <v>0</v>
      </c>
      <c r="J127" s="22">
        <f t="shared" si="118"/>
        <v>0</v>
      </c>
      <c r="K127" s="22">
        <f t="shared" si="118"/>
        <v>0</v>
      </c>
      <c r="L127" s="22">
        <f t="shared" si="118"/>
        <v>0</v>
      </c>
      <c r="M127" s="22">
        <f t="shared" si="118"/>
        <v>0</v>
      </c>
      <c r="N127" s="22">
        <f t="shared" si="118"/>
        <v>0</v>
      </c>
      <c r="O127" s="22">
        <f t="shared" si="118"/>
        <v>0</v>
      </c>
      <c r="P127" s="22">
        <f t="shared" ref="P127" si="125">P101-P114</f>
        <v>0</v>
      </c>
      <c r="Q127" s="22">
        <f t="shared" si="118"/>
        <v>0</v>
      </c>
      <c r="R127" s="22">
        <f t="shared" si="118"/>
        <v>0</v>
      </c>
      <c r="S127" s="17"/>
      <c r="T127" s="25"/>
      <c r="U127" s="25"/>
      <c r="V127" s="25"/>
    </row>
    <row r="128" spans="2:22">
      <c r="B128" s="18" t="s">
        <v>54</v>
      </c>
      <c r="C128" s="14" t="s">
        <v>24</v>
      </c>
      <c r="D128" s="19"/>
      <c r="E128" s="19"/>
      <c r="F128" s="20"/>
      <c r="G128" s="100"/>
      <c r="H128" s="22">
        <f t="shared" si="118"/>
        <v>5.67</v>
      </c>
      <c r="I128" s="22">
        <f t="shared" si="118"/>
        <v>5.67</v>
      </c>
      <c r="J128" s="22">
        <f t="shared" si="118"/>
        <v>5.67</v>
      </c>
      <c r="K128" s="22">
        <f t="shared" si="118"/>
        <v>5.67</v>
      </c>
      <c r="L128" s="22">
        <f t="shared" si="118"/>
        <v>5.67</v>
      </c>
      <c r="M128" s="22">
        <f t="shared" si="118"/>
        <v>5.67</v>
      </c>
      <c r="N128" s="22">
        <f t="shared" si="118"/>
        <v>5.67</v>
      </c>
      <c r="O128" s="22">
        <f t="shared" si="118"/>
        <v>5.67</v>
      </c>
      <c r="P128" s="22">
        <f t="shared" ref="P128" si="126">P102-P115</f>
        <v>5.67</v>
      </c>
      <c r="Q128" s="22">
        <f t="shared" si="118"/>
        <v>5.67</v>
      </c>
      <c r="R128" s="22">
        <f t="shared" si="118"/>
        <v>5.67</v>
      </c>
      <c r="S128" s="17"/>
      <c r="T128" s="25"/>
      <c r="U128" s="25"/>
      <c r="V128" s="25"/>
    </row>
    <row r="129" spans="2:26">
      <c r="B129" s="18" t="s">
        <v>58</v>
      </c>
      <c r="C129" s="14" t="s">
        <v>24</v>
      </c>
      <c r="D129" s="19"/>
      <c r="E129" s="19"/>
      <c r="F129" s="19"/>
      <c r="G129" s="100"/>
      <c r="H129" s="22">
        <f t="shared" si="118"/>
        <v>216.67230000000001</v>
      </c>
      <c r="I129" s="22">
        <f t="shared" si="118"/>
        <v>216.67230000000001</v>
      </c>
      <c r="J129" s="22">
        <f t="shared" si="118"/>
        <v>216.67230000000001</v>
      </c>
      <c r="K129" s="22">
        <f t="shared" si="118"/>
        <v>216.67230000000001</v>
      </c>
      <c r="L129" s="22">
        <f t="shared" si="118"/>
        <v>216.67230000000001</v>
      </c>
      <c r="M129" s="22">
        <f t="shared" si="118"/>
        <v>216.67230000000001</v>
      </c>
      <c r="N129" s="22">
        <f t="shared" si="118"/>
        <v>216.67230000000001</v>
      </c>
      <c r="O129" s="22">
        <f t="shared" si="118"/>
        <v>216.67230000000001</v>
      </c>
      <c r="P129" s="22">
        <f t="shared" ref="P129" si="127">P103-P116</f>
        <v>216.67230000000001</v>
      </c>
      <c r="Q129" s="22">
        <f t="shared" si="118"/>
        <v>216.67230000000001</v>
      </c>
      <c r="R129" s="22">
        <f t="shared" si="118"/>
        <v>216.67230000000001</v>
      </c>
      <c r="S129" s="17"/>
      <c r="T129" s="25"/>
      <c r="U129" s="25"/>
      <c r="V129" s="25"/>
    </row>
    <row r="130" spans="2:26" hidden="1">
      <c r="B130" s="18" t="s">
        <v>60</v>
      </c>
      <c r="C130" s="14" t="s">
        <v>24</v>
      </c>
      <c r="D130" s="19"/>
      <c r="E130" s="19"/>
      <c r="F130" s="19"/>
      <c r="G130" s="31"/>
      <c r="H130" s="22">
        <f t="shared" si="118"/>
        <v>0</v>
      </c>
      <c r="I130" s="22">
        <f t="shared" si="118"/>
        <v>0</v>
      </c>
      <c r="J130" s="22">
        <f t="shared" si="118"/>
        <v>0</v>
      </c>
      <c r="K130" s="22">
        <f t="shared" si="118"/>
        <v>0</v>
      </c>
      <c r="L130" s="22">
        <f t="shared" si="118"/>
        <v>0</v>
      </c>
      <c r="M130" s="22">
        <f t="shared" si="118"/>
        <v>0</v>
      </c>
      <c r="N130" s="22">
        <f t="shared" si="118"/>
        <v>0</v>
      </c>
      <c r="O130" s="22">
        <f t="shared" si="118"/>
        <v>0</v>
      </c>
      <c r="P130" s="22">
        <f t="shared" ref="P130" si="128">P104-P117</f>
        <v>0</v>
      </c>
      <c r="Q130" s="22">
        <f t="shared" si="118"/>
        <v>0</v>
      </c>
      <c r="R130" s="22">
        <f t="shared" si="118"/>
        <v>0</v>
      </c>
      <c r="S130" s="17"/>
      <c r="T130" s="25"/>
      <c r="U130" s="25"/>
      <c r="V130" s="25"/>
    </row>
    <row r="131" spans="2:26">
      <c r="B131" s="26" t="s">
        <v>25</v>
      </c>
      <c r="C131" s="27" t="s">
        <v>24</v>
      </c>
      <c r="D131" s="28"/>
      <c r="E131" s="28"/>
      <c r="F131" s="28"/>
      <c r="G131" s="26"/>
      <c r="H131" s="29">
        <f>SUM(H126:H130)</f>
        <v>334.375</v>
      </c>
      <c r="I131" s="29">
        <f t="shared" ref="I131:R131" si="129">SUM(I126:I130)</f>
        <v>334.375</v>
      </c>
      <c r="J131" s="29">
        <f t="shared" si="129"/>
        <v>334.375</v>
      </c>
      <c r="K131" s="29">
        <f t="shared" si="129"/>
        <v>334.375</v>
      </c>
      <c r="L131" s="29">
        <f t="shared" si="129"/>
        <v>334.375</v>
      </c>
      <c r="M131" s="29">
        <f t="shared" si="129"/>
        <v>334.375</v>
      </c>
      <c r="N131" s="29">
        <f t="shared" si="129"/>
        <v>334.375</v>
      </c>
      <c r="O131" s="29">
        <f t="shared" si="129"/>
        <v>334.375</v>
      </c>
      <c r="P131" s="29">
        <f t="shared" ref="P131" si="130">SUM(P126:P130)</f>
        <v>334.375</v>
      </c>
      <c r="Q131" s="29">
        <f t="shared" si="129"/>
        <v>334.375</v>
      </c>
      <c r="R131" s="29">
        <f t="shared" si="129"/>
        <v>334.375</v>
      </c>
      <c r="S131" s="17"/>
      <c r="T131" s="25"/>
      <c r="U131" s="25"/>
      <c r="V131" s="25"/>
    </row>
    <row r="132" spans="2:26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8"/>
      <c r="U132" s="8"/>
      <c r="V132" s="8"/>
    </row>
    <row r="133" spans="2:26">
      <c r="B133" s="101" t="str">
        <f>'E2 Údaje a hodnotící tabulky1 '!B48</f>
        <v>Zahrada, poskytovatel sociálních služeb</v>
      </c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6"/>
      <c r="T133" s="8"/>
      <c r="U133" s="8"/>
      <c r="V133" s="8"/>
    </row>
    <row r="134" spans="2:26">
      <c r="B134" s="103"/>
      <c r="C134" s="104"/>
      <c r="D134" s="104"/>
      <c r="E134" s="104"/>
      <c r="F134" s="104"/>
      <c r="G134" s="104"/>
      <c r="H134" s="104"/>
      <c r="I134" s="104"/>
      <c r="J134" s="104"/>
      <c r="K134" s="104"/>
      <c r="L134" s="104"/>
      <c r="M134" s="104"/>
      <c r="N134" s="104"/>
      <c r="O134" s="104"/>
      <c r="P134" s="104"/>
      <c r="Q134" s="104"/>
      <c r="R134" s="104"/>
      <c r="S134" s="6"/>
      <c r="T134" s="8"/>
      <c r="U134" s="8"/>
      <c r="V134" s="8"/>
    </row>
    <row r="135" spans="2:26">
      <c r="B135" s="40" t="s">
        <v>39</v>
      </c>
      <c r="C135" s="10">
        <f>C5</f>
        <v>10</v>
      </c>
      <c r="D135" s="11"/>
      <c r="E135" s="11"/>
      <c r="F135" s="12" t="s">
        <v>40</v>
      </c>
      <c r="G135" s="12" t="s">
        <v>41</v>
      </c>
      <c r="H135" s="12">
        <f>H92</f>
        <v>0</v>
      </c>
      <c r="I135" s="12">
        <f t="shared" ref="I135:R135" si="131">I92</f>
        <v>1</v>
      </c>
      <c r="J135" s="12">
        <f t="shared" si="131"/>
        <v>2</v>
      </c>
      <c r="K135" s="12">
        <f t="shared" si="131"/>
        <v>3</v>
      </c>
      <c r="L135" s="12">
        <f t="shared" si="131"/>
        <v>4</v>
      </c>
      <c r="M135" s="12">
        <f t="shared" si="131"/>
        <v>5</v>
      </c>
      <c r="N135" s="12">
        <f t="shared" si="131"/>
        <v>6</v>
      </c>
      <c r="O135" s="12">
        <f t="shared" si="131"/>
        <v>7</v>
      </c>
      <c r="P135" s="12">
        <f t="shared" si="131"/>
        <v>8</v>
      </c>
      <c r="Q135" s="12">
        <f t="shared" si="131"/>
        <v>9</v>
      </c>
      <c r="R135" s="12">
        <f t="shared" si="131"/>
        <v>10</v>
      </c>
      <c r="S135" s="13"/>
      <c r="T135" s="13"/>
      <c r="U135" s="13"/>
      <c r="V135" s="13"/>
    </row>
    <row r="136" spans="2:26" ht="14.45" customHeight="1">
      <c r="B136" s="105" t="s">
        <v>43</v>
      </c>
      <c r="C136" s="105"/>
      <c r="D136" s="105"/>
      <c r="E136" s="105"/>
      <c r="F136" s="105"/>
      <c r="G136" s="105"/>
      <c r="H136" s="105"/>
      <c r="I136" s="105"/>
      <c r="J136" s="105"/>
      <c r="K136" s="105"/>
      <c r="L136" s="105"/>
      <c r="M136" s="105"/>
      <c r="N136" s="105"/>
      <c r="O136" s="105"/>
      <c r="P136" s="105"/>
      <c r="Q136" s="105"/>
      <c r="R136" s="105"/>
      <c r="S136" s="6"/>
      <c r="T136" s="106" t="s">
        <v>44</v>
      </c>
      <c r="U136" s="106" t="s">
        <v>45</v>
      </c>
      <c r="V136" s="106" t="s">
        <v>46</v>
      </c>
      <c r="X136" s="106" t="s">
        <v>44</v>
      </c>
      <c r="Y136" s="106" t="s">
        <v>47</v>
      </c>
      <c r="Z136" s="107"/>
    </row>
    <row r="137" spans="2:26">
      <c r="B137" s="14" t="s">
        <v>48</v>
      </c>
      <c r="C137" s="14" t="s">
        <v>49</v>
      </c>
      <c r="D137" s="15"/>
      <c r="E137" s="15"/>
      <c r="F137" s="16"/>
      <c r="G137" s="97"/>
      <c r="H137" s="98"/>
      <c r="I137" s="98"/>
      <c r="J137" s="98"/>
      <c r="K137" s="98"/>
      <c r="L137" s="98"/>
      <c r="M137" s="98"/>
      <c r="N137" s="98"/>
      <c r="O137" s="98"/>
      <c r="P137" s="98"/>
      <c r="Q137" s="98"/>
      <c r="R137" s="98"/>
      <c r="S137" s="17"/>
      <c r="T137" s="106"/>
      <c r="U137" s="106"/>
      <c r="V137" s="106"/>
      <c r="X137" s="106"/>
      <c r="Y137" s="106"/>
      <c r="Z137" s="107"/>
    </row>
    <row r="138" spans="2:26">
      <c r="B138" s="18" t="s">
        <v>50</v>
      </c>
      <c r="C138" s="14" t="s">
        <v>20</v>
      </c>
      <c r="D138" s="19"/>
      <c r="E138" s="19"/>
      <c r="F138" s="20"/>
      <c r="G138" s="21">
        <v>110.43</v>
      </c>
      <c r="H138" s="22">
        <f>G138</f>
        <v>110.43</v>
      </c>
      <c r="I138" s="22">
        <f t="shared" ref="I138:R147" si="132">H138</f>
        <v>110.43</v>
      </c>
      <c r="J138" s="22">
        <f t="shared" si="132"/>
        <v>110.43</v>
      </c>
      <c r="K138" s="22">
        <f t="shared" si="132"/>
        <v>110.43</v>
      </c>
      <c r="L138" s="22">
        <f t="shared" si="132"/>
        <v>110.43</v>
      </c>
      <c r="M138" s="22">
        <f t="shared" si="132"/>
        <v>110.43</v>
      </c>
      <c r="N138" s="22">
        <f t="shared" si="132"/>
        <v>110.43</v>
      </c>
      <c r="O138" s="22">
        <f t="shared" si="132"/>
        <v>110.43</v>
      </c>
      <c r="P138" s="22">
        <f t="shared" si="132"/>
        <v>110.43</v>
      </c>
      <c r="Q138" s="22">
        <f t="shared" ref="Q138:Q147" si="133">O138</f>
        <v>110.43</v>
      </c>
      <c r="R138" s="22">
        <f t="shared" si="132"/>
        <v>110.43</v>
      </c>
      <c r="S138" s="17"/>
      <c r="T138" s="23" t="s">
        <v>51</v>
      </c>
      <c r="U138" s="24">
        <f>IFERROR(G143/G138,0)</f>
        <v>6.227886443901113</v>
      </c>
      <c r="V138" s="24">
        <f>U138*Z138</f>
        <v>7.5357425971203469</v>
      </c>
      <c r="X138" s="23" t="s">
        <v>50</v>
      </c>
      <c r="Y138" s="88">
        <v>0.21</v>
      </c>
      <c r="Z138" s="89">
        <f>1+Y138</f>
        <v>1.21</v>
      </c>
    </row>
    <row r="139" spans="2:26" ht="14.45" hidden="1" customHeight="1">
      <c r="B139" s="18" t="s">
        <v>52</v>
      </c>
      <c r="C139" s="14" t="s">
        <v>20</v>
      </c>
      <c r="D139" s="19"/>
      <c r="E139" s="19"/>
      <c r="F139" s="20"/>
      <c r="G139" s="21"/>
      <c r="H139" s="22">
        <f t="shared" ref="H139:H147" si="134">G139</f>
        <v>0</v>
      </c>
      <c r="I139" s="22">
        <f t="shared" si="132"/>
        <v>0</v>
      </c>
      <c r="J139" s="22">
        <f t="shared" si="132"/>
        <v>0</v>
      </c>
      <c r="K139" s="22">
        <f t="shared" si="132"/>
        <v>0</v>
      </c>
      <c r="L139" s="22">
        <f t="shared" si="132"/>
        <v>0</v>
      </c>
      <c r="M139" s="22">
        <f t="shared" si="132"/>
        <v>0</v>
      </c>
      <c r="N139" s="22">
        <f t="shared" si="132"/>
        <v>0</v>
      </c>
      <c r="O139" s="22">
        <f t="shared" si="132"/>
        <v>0</v>
      </c>
      <c r="P139" s="22">
        <f t="shared" si="132"/>
        <v>0</v>
      </c>
      <c r="Q139" s="22">
        <f t="shared" si="133"/>
        <v>0</v>
      </c>
      <c r="R139" s="22">
        <f t="shared" si="132"/>
        <v>0</v>
      </c>
      <c r="S139" s="17"/>
      <c r="T139" s="23" t="s">
        <v>53</v>
      </c>
      <c r="U139" s="24">
        <f>IFERROR(G144/G139,0)</f>
        <v>0</v>
      </c>
      <c r="V139" s="24">
        <f t="shared" ref="V139:V141" si="135">U139*Z139</f>
        <v>0</v>
      </c>
      <c r="X139" s="23" t="s">
        <v>52</v>
      </c>
      <c r="Y139" s="88">
        <v>0.1</v>
      </c>
      <c r="Z139" s="89">
        <f t="shared" ref="Z139:Z141" si="136">1+Y139</f>
        <v>1.1000000000000001</v>
      </c>
    </row>
    <row r="140" spans="2:26">
      <c r="B140" s="18" t="s">
        <v>54</v>
      </c>
      <c r="C140" s="14" t="s">
        <v>55</v>
      </c>
      <c r="D140" s="19"/>
      <c r="E140" s="19"/>
      <c r="F140" s="20"/>
      <c r="G140" s="21">
        <v>4791</v>
      </c>
      <c r="H140" s="22">
        <f t="shared" si="134"/>
        <v>4791</v>
      </c>
      <c r="I140" s="22">
        <f t="shared" si="132"/>
        <v>4791</v>
      </c>
      <c r="J140" s="22">
        <f t="shared" si="132"/>
        <v>4791</v>
      </c>
      <c r="K140" s="22">
        <f t="shared" si="132"/>
        <v>4791</v>
      </c>
      <c r="L140" s="22">
        <f t="shared" si="132"/>
        <v>4791</v>
      </c>
      <c r="M140" s="22">
        <f t="shared" si="132"/>
        <v>4791</v>
      </c>
      <c r="N140" s="22">
        <f t="shared" si="132"/>
        <v>4791</v>
      </c>
      <c r="O140" s="22">
        <f t="shared" si="132"/>
        <v>4791</v>
      </c>
      <c r="P140" s="22">
        <f t="shared" si="132"/>
        <v>4791</v>
      </c>
      <c r="Q140" s="22">
        <f t="shared" si="133"/>
        <v>4791</v>
      </c>
      <c r="R140" s="22">
        <f t="shared" si="132"/>
        <v>4791</v>
      </c>
      <c r="S140" s="17"/>
      <c r="T140" s="23" t="s">
        <v>65</v>
      </c>
      <c r="U140" s="24">
        <f>IFERROR(G145/G140,0)</f>
        <v>9.2925067835524941E-2</v>
      </c>
      <c r="V140" s="24">
        <f t="shared" si="135"/>
        <v>0.10221757461907745</v>
      </c>
      <c r="X140" s="23" t="s">
        <v>57</v>
      </c>
      <c r="Y140" s="88">
        <v>0.1</v>
      </c>
      <c r="Z140" s="89">
        <f t="shared" si="136"/>
        <v>1.1000000000000001</v>
      </c>
    </row>
    <row r="141" spans="2:26">
      <c r="B141" s="18" t="s">
        <v>58</v>
      </c>
      <c r="C141" s="14" t="s">
        <v>20</v>
      </c>
      <c r="D141" s="19"/>
      <c r="E141" s="19"/>
      <c r="F141" s="20"/>
      <c r="G141" s="21">
        <v>626.46</v>
      </c>
      <c r="H141" s="22">
        <f t="shared" si="134"/>
        <v>626.46</v>
      </c>
      <c r="I141" s="22">
        <f t="shared" si="132"/>
        <v>626.46</v>
      </c>
      <c r="J141" s="22">
        <f t="shared" si="132"/>
        <v>626.46</v>
      </c>
      <c r="K141" s="22">
        <f t="shared" si="132"/>
        <v>626.46</v>
      </c>
      <c r="L141" s="22">
        <f t="shared" si="132"/>
        <v>626.46</v>
      </c>
      <c r="M141" s="22">
        <f t="shared" si="132"/>
        <v>626.46</v>
      </c>
      <c r="N141" s="22">
        <f t="shared" si="132"/>
        <v>626.46</v>
      </c>
      <c r="O141" s="22">
        <f t="shared" si="132"/>
        <v>626.46</v>
      </c>
      <c r="P141" s="22">
        <f t="shared" si="132"/>
        <v>626.46</v>
      </c>
      <c r="Q141" s="22">
        <f t="shared" si="133"/>
        <v>626.46</v>
      </c>
      <c r="R141" s="22">
        <f t="shared" si="132"/>
        <v>626.46</v>
      </c>
      <c r="S141" s="17"/>
      <c r="T141" s="23" t="s">
        <v>59</v>
      </c>
      <c r="U141" s="24">
        <f>IFERROR(G146/G141,0)</f>
        <v>1.3249371069182387</v>
      </c>
      <c r="V141" s="24">
        <f t="shared" si="135"/>
        <v>1.6031738993710689</v>
      </c>
      <c r="X141" s="23" t="s">
        <v>58</v>
      </c>
      <c r="Y141" s="88">
        <v>0.21</v>
      </c>
      <c r="Z141" s="89">
        <f t="shared" si="136"/>
        <v>1.21</v>
      </c>
    </row>
    <row r="142" spans="2:26" hidden="1">
      <c r="B142" s="18" t="s">
        <v>60</v>
      </c>
      <c r="C142" s="14" t="s">
        <v>20</v>
      </c>
      <c r="D142" s="19"/>
      <c r="E142" s="19"/>
      <c r="F142" s="20"/>
      <c r="G142" s="21"/>
      <c r="H142" s="22">
        <f t="shared" si="134"/>
        <v>0</v>
      </c>
      <c r="I142" s="22">
        <f t="shared" si="132"/>
        <v>0</v>
      </c>
      <c r="J142" s="22">
        <f t="shared" si="132"/>
        <v>0</v>
      </c>
      <c r="K142" s="22">
        <f t="shared" si="132"/>
        <v>0</v>
      </c>
      <c r="L142" s="22">
        <f t="shared" si="132"/>
        <v>0</v>
      </c>
      <c r="M142" s="22">
        <f t="shared" si="132"/>
        <v>0</v>
      </c>
      <c r="N142" s="22">
        <f t="shared" si="132"/>
        <v>0</v>
      </c>
      <c r="O142" s="22">
        <f t="shared" si="132"/>
        <v>0</v>
      </c>
      <c r="P142" s="22">
        <f t="shared" si="132"/>
        <v>0</v>
      </c>
      <c r="Q142" s="22">
        <f t="shared" si="133"/>
        <v>0</v>
      </c>
      <c r="R142" s="22">
        <f t="shared" si="132"/>
        <v>0</v>
      </c>
      <c r="S142" s="17"/>
      <c r="T142" s="23" t="s">
        <v>64</v>
      </c>
      <c r="U142" s="24">
        <f>IFERROR(G147/G142,0)</f>
        <v>0</v>
      </c>
      <c r="V142" s="24">
        <f>U142*1.21</f>
        <v>0</v>
      </c>
    </row>
    <row r="143" spans="2:26">
      <c r="B143" s="18" t="s">
        <v>50</v>
      </c>
      <c r="C143" s="14" t="s">
        <v>24</v>
      </c>
      <c r="D143" s="19"/>
      <c r="E143" s="19"/>
      <c r="F143" s="20"/>
      <c r="G143" s="21">
        <f>529.035*1.3</f>
        <v>687.74549999999999</v>
      </c>
      <c r="H143" s="22">
        <f t="shared" si="134"/>
        <v>687.74549999999999</v>
      </c>
      <c r="I143" s="22">
        <f t="shared" si="132"/>
        <v>687.74549999999999</v>
      </c>
      <c r="J143" s="22">
        <f t="shared" si="132"/>
        <v>687.74549999999999</v>
      </c>
      <c r="K143" s="22">
        <f t="shared" si="132"/>
        <v>687.74549999999999</v>
      </c>
      <c r="L143" s="22">
        <f t="shared" si="132"/>
        <v>687.74549999999999</v>
      </c>
      <c r="M143" s="22">
        <f t="shared" si="132"/>
        <v>687.74549999999999</v>
      </c>
      <c r="N143" s="22">
        <f t="shared" si="132"/>
        <v>687.74549999999999</v>
      </c>
      <c r="O143" s="22">
        <f t="shared" si="132"/>
        <v>687.74549999999999</v>
      </c>
      <c r="P143" s="22">
        <f t="shared" si="132"/>
        <v>687.74549999999999</v>
      </c>
      <c r="Q143" s="22">
        <f t="shared" si="133"/>
        <v>687.74549999999999</v>
      </c>
      <c r="R143" s="22">
        <f t="shared" si="132"/>
        <v>687.74549999999999</v>
      </c>
      <c r="S143" s="17"/>
    </row>
    <row r="144" spans="2:26" hidden="1">
      <c r="B144" s="18" t="s">
        <v>52</v>
      </c>
      <c r="C144" s="14" t="s">
        <v>24</v>
      </c>
      <c r="D144" s="19"/>
      <c r="E144" s="19"/>
      <c r="F144" s="20"/>
      <c r="G144" s="21"/>
      <c r="H144" s="22">
        <f t="shared" si="134"/>
        <v>0</v>
      </c>
      <c r="I144" s="22">
        <f t="shared" si="132"/>
        <v>0</v>
      </c>
      <c r="J144" s="22">
        <f t="shared" si="132"/>
        <v>0</v>
      </c>
      <c r="K144" s="22">
        <f t="shared" si="132"/>
        <v>0</v>
      </c>
      <c r="L144" s="22">
        <f t="shared" si="132"/>
        <v>0</v>
      </c>
      <c r="M144" s="22">
        <f t="shared" si="132"/>
        <v>0</v>
      </c>
      <c r="N144" s="22">
        <f t="shared" si="132"/>
        <v>0</v>
      </c>
      <c r="O144" s="22">
        <f t="shared" si="132"/>
        <v>0</v>
      </c>
      <c r="P144" s="22">
        <f t="shared" si="132"/>
        <v>0</v>
      </c>
      <c r="Q144" s="22">
        <f t="shared" si="133"/>
        <v>0</v>
      </c>
      <c r="R144" s="22">
        <f t="shared" si="132"/>
        <v>0</v>
      </c>
      <c r="S144" s="17"/>
      <c r="T144" s="25"/>
      <c r="U144" s="25"/>
      <c r="V144" s="25"/>
    </row>
    <row r="145" spans="2:22">
      <c r="B145" s="18" t="s">
        <v>54</v>
      </c>
      <c r="C145" s="14" t="s">
        <v>24</v>
      </c>
      <c r="D145" s="19"/>
      <c r="E145" s="19"/>
      <c r="F145" s="20"/>
      <c r="G145" s="21">
        <v>445.20400000000001</v>
      </c>
      <c r="H145" s="22">
        <f t="shared" si="134"/>
        <v>445.20400000000001</v>
      </c>
      <c r="I145" s="22">
        <f t="shared" si="132"/>
        <v>445.20400000000001</v>
      </c>
      <c r="J145" s="22">
        <f t="shared" si="132"/>
        <v>445.20400000000001</v>
      </c>
      <c r="K145" s="22">
        <f t="shared" si="132"/>
        <v>445.20400000000001</v>
      </c>
      <c r="L145" s="22">
        <f t="shared" si="132"/>
        <v>445.20400000000001</v>
      </c>
      <c r="M145" s="22">
        <f t="shared" si="132"/>
        <v>445.20400000000001</v>
      </c>
      <c r="N145" s="22">
        <f t="shared" si="132"/>
        <v>445.20400000000001</v>
      </c>
      <c r="O145" s="22">
        <f t="shared" si="132"/>
        <v>445.20400000000001</v>
      </c>
      <c r="P145" s="22">
        <f t="shared" si="132"/>
        <v>445.20400000000001</v>
      </c>
      <c r="Q145" s="22">
        <f t="shared" si="133"/>
        <v>445.20400000000001</v>
      </c>
      <c r="R145" s="22">
        <f t="shared" si="132"/>
        <v>445.20400000000001</v>
      </c>
      <c r="S145" s="17"/>
      <c r="T145" s="25"/>
      <c r="U145" s="25"/>
      <c r="V145" s="25"/>
    </row>
    <row r="146" spans="2:22">
      <c r="B146" s="18" t="s">
        <v>58</v>
      </c>
      <c r="C146" s="14" t="s">
        <v>24</v>
      </c>
      <c r="D146" s="19"/>
      <c r="E146" s="19"/>
      <c r="F146" s="19"/>
      <c r="G146" s="21">
        <f>638.477*1.3</f>
        <v>830.02009999999996</v>
      </c>
      <c r="H146" s="22">
        <f t="shared" si="134"/>
        <v>830.02009999999996</v>
      </c>
      <c r="I146" s="22">
        <f t="shared" si="132"/>
        <v>830.02009999999996</v>
      </c>
      <c r="J146" s="22">
        <f t="shared" si="132"/>
        <v>830.02009999999996</v>
      </c>
      <c r="K146" s="22">
        <f t="shared" si="132"/>
        <v>830.02009999999996</v>
      </c>
      <c r="L146" s="22">
        <f t="shared" si="132"/>
        <v>830.02009999999996</v>
      </c>
      <c r="M146" s="22">
        <f t="shared" si="132"/>
        <v>830.02009999999996</v>
      </c>
      <c r="N146" s="22">
        <f t="shared" si="132"/>
        <v>830.02009999999996</v>
      </c>
      <c r="O146" s="22">
        <f t="shared" si="132"/>
        <v>830.02009999999996</v>
      </c>
      <c r="P146" s="22">
        <f t="shared" si="132"/>
        <v>830.02009999999996</v>
      </c>
      <c r="Q146" s="22">
        <f t="shared" si="133"/>
        <v>830.02009999999996</v>
      </c>
      <c r="R146" s="22">
        <f t="shared" si="132"/>
        <v>830.02009999999996</v>
      </c>
      <c r="S146" s="17"/>
    </row>
    <row r="147" spans="2:22" hidden="1">
      <c r="B147" s="18" t="s">
        <v>60</v>
      </c>
      <c r="C147" s="14" t="s">
        <v>24</v>
      </c>
      <c r="D147" s="19"/>
      <c r="E147" s="19"/>
      <c r="F147" s="19"/>
      <c r="G147" s="21"/>
      <c r="H147" s="22">
        <f t="shared" si="134"/>
        <v>0</v>
      </c>
      <c r="I147" s="22">
        <f t="shared" si="132"/>
        <v>0</v>
      </c>
      <c r="J147" s="22">
        <f t="shared" si="132"/>
        <v>0</v>
      </c>
      <c r="K147" s="22">
        <f t="shared" si="132"/>
        <v>0</v>
      </c>
      <c r="L147" s="22">
        <f t="shared" si="132"/>
        <v>0</v>
      </c>
      <c r="M147" s="22">
        <f t="shared" si="132"/>
        <v>0</v>
      </c>
      <c r="N147" s="22">
        <f t="shared" si="132"/>
        <v>0</v>
      </c>
      <c r="O147" s="22">
        <f t="shared" si="132"/>
        <v>0</v>
      </c>
      <c r="P147" s="22">
        <f t="shared" si="132"/>
        <v>0</v>
      </c>
      <c r="Q147" s="22">
        <f t="shared" si="133"/>
        <v>0</v>
      </c>
      <c r="R147" s="22">
        <f t="shared" si="132"/>
        <v>0</v>
      </c>
      <c r="S147" s="17"/>
    </row>
    <row r="148" spans="2:22">
      <c r="B148" s="26" t="s">
        <v>25</v>
      </c>
      <c r="C148" s="27" t="s">
        <v>24</v>
      </c>
      <c r="D148" s="28"/>
      <c r="E148" s="28"/>
      <c r="F148" s="28"/>
      <c r="G148" s="29">
        <f>SUM(G143:G147)</f>
        <v>1962.9695999999999</v>
      </c>
      <c r="H148" s="29">
        <f>SUM(H143:H147)</f>
        <v>1962.9695999999999</v>
      </c>
      <c r="I148" s="29">
        <f t="shared" ref="I148:R148" si="137">SUM(I143:I147)</f>
        <v>1962.9695999999999</v>
      </c>
      <c r="J148" s="29">
        <f t="shared" si="137"/>
        <v>1962.9695999999999</v>
      </c>
      <c r="K148" s="29">
        <f t="shared" si="137"/>
        <v>1962.9695999999999</v>
      </c>
      <c r="L148" s="29">
        <f t="shared" si="137"/>
        <v>1962.9695999999999</v>
      </c>
      <c r="M148" s="29">
        <f t="shared" si="137"/>
        <v>1962.9695999999999</v>
      </c>
      <c r="N148" s="29">
        <f t="shared" si="137"/>
        <v>1962.9695999999999</v>
      </c>
      <c r="O148" s="29">
        <f t="shared" si="137"/>
        <v>1962.9695999999999</v>
      </c>
      <c r="P148" s="29">
        <f t="shared" ref="P148" si="138">SUM(P143:P147)</f>
        <v>1962.9695999999999</v>
      </c>
      <c r="Q148" s="29">
        <f t="shared" si="137"/>
        <v>1962.9695999999999</v>
      </c>
      <c r="R148" s="29">
        <f t="shared" si="137"/>
        <v>1962.9695999999999</v>
      </c>
      <c r="S148" s="17"/>
    </row>
    <row r="149" spans="2:22">
      <c r="B149" s="96" t="s">
        <v>62</v>
      </c>
      <c r="C149" s="96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6"/>
      <c r="Q149" s="96"/>
      <c r="R149" s="96"/>
      <c r="S149" s="6"/>
    </row>
    <row r="150" spans="2:22">
      <c r="B150" s="14" t="s">
        <v>48</v>
      </c>
      <c r="C150" s="14" t="s">
        <v>49</v>
      </c>
      <c r="D150" s="15"/>
      <c r="E150" s="15"/>
      <c r="F150" s="16"/>
      <c r="G150" s="97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17"/>
    </row>
    <row r="151" spans="2:22">
      <c r="B151" s="18" t="s">
        <v>50</v>
      </c>
      <c r="C151" s="14" t="s">
        <v>20</v>
      </c>
      <c r="D151" s="19"/>
      <c r="E151" s="19"/>
      <c r="F151" s="20"/>
      <c r="G151" s="99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17"/>
    </row>
    <row r="152" spans="2:22" hidden="1">
      <c r="B152" s="18" t="s">
        <v>52</v>
      </c>
      <c r="C152" s="14" t="s">
        <v>20</v>
      </c>
      <c r="D152" s="19"/>
      <c r="E152" s="19"/>
      <c r="F152" s="20"/>
      <c r="G152" s="100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17"/>
    </row>
    <row r="153" spans="2:22">
      <c r="B153" s="18" t="s">
        <v>54</v>
      </c>
      <c r="C153" s="14" t="s">
        <v>55</v>
      </c>
      <c r="D153" s="19"/>
      <c r="E153" s="19"/>
      <c r="F153" s="20"/>
      <c r="G153" s="100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17"/>
      <c r="T153" s="25"/>
      <c r="U153" s="25"/>
      <c r="V153" s="25"/>
    </row>
    <row r="154" spans="2:22">
      <c r="B154" s="18" t="s">
        <v>58</v>
      </c>
      <c r="C154" s="14" t="s">
        <v>20</v>
      </c>
      <c r="D154" s="19"/>
      <c r="E154" s="19"/>
      <c r="F154" s="20"/>
      <c r="G154" s="100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17"/>
      <c r="T154" s="25"/>
      <c r="U154" s="25"/>
      <c r="V154" s="25"/>
    </row>
    <row r="155" spans="2:22" hidden="1">
      <c r="B155" s="18" t="s">
        <v>60</v>
      </c>
      <c r="C155" s="14" t="s">
        <v>20</v>
      </c>
      <c r="D155" s="19"/>
      <c r="E155" s="19"/>
      <c r="F155" s="20"/>
      <c r="G155" s="100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17"/>
      <c r="T155" s="25"/>
      <c r="U155" s="25"/>
      <c r="V155" s="25"/>
    </row>
    <row r="156" spans="2:22">
      <c r="B156" s="18" t="s">
        <v>50</v>
      </c>
      <c r="C156" s="14" t="s">
        <v>24</v>
      </c>
      <c r="D156" s="19"/>
      <c r="E156" s="19"/>
      <c r="F156" s="20"/>
      <c r="G156" s="100"/>
      <c r="H156" s="22">
        <f>H151*$U138</f>
        <v>0</v>
      </c>
      <c r="I156" s="22">
        <f t="shared" ref="I156:R156" si="139">I151*$U138</f>
        <v>0</v>
      </c>
      <c r="J156" s="22">
        <f t="shared" si="139"/>
        <v>0</v>
      </c>
      <c r="K156" s="22">
        <f t="shared" si="139"/>
        <v>0</v>
      </c>
      <c r="L156" s="22">
        <f t="shared" si="139"/>
        <v>0</v>
      </c>
      <c r="M156" s="22">
        <f t="shared" si="139"/>
        <v>0</v>
      </c>
      <c r="N156" s="22">
        <f t="shared" si="139"/>
        <v>0</v>
      </c>
      <c r="O156" s="22">
        <f t="shared" si="139"/>
        <v>0</v>
      </c>
      <c r="P156" s="22">
        <f t="shared" si="139"/>
        <v>0</v>
      </c>
      <c r="Q156" s="22">
        <f t="shared" si="139"/>
        <v>0</v>
      </c>
      <c r="R156" s="22">
        <f t="shared" si="139"/>
        <v>0</v>
      </c>
      <c r="S156" s="17"/>
      <c r="T156" s="25"/>
      <c r="U156" s="25"/>
      <c r="V156" s="25"/>
    </row>
    <row r="157" spans="2:22" hidden="1">
      <c r="B157" s="18" t="s">
        <v>52</v>
      </c>
      <c r="C157" s="14" t="s">
        <v>24</v>
      </c>
      <c r="D157" s="19"/>
      <c r="E157" s="19"/>
      <c r="F157" s="20"/>
      <c r="G157" s="100"/>
      <c r="H157" s="22">
        <f t="shared" ref="H157" si="140">H152*$V139</f>
        <v>0</v>
      </c>
      <c r="I157" s="22">
        <f t="shared" ref="I157:R157" si="141">I152*$V139</f>
        <v>0</v>
      </c>
      <c r="J157" s="22">
        <f t="shared" si="141"/>
        <v>0</v>
      </c>
      <c r="K157" s="22">
        <f t="shared" si="141"/>
        <v>0</v>
      </c>
      <c r="L157" s="22">
        <f t="shared" si="141"/>
        <v>0</v>
      </c>
      <c r="M157" s="22">
        <f t="shared" si="141"/>
        <v>0</v>
      </c>
      <c r="N157" s="22">
        <f t="shared" si="141"/>
        <v>0</v>
      </c>
      <c r="O157" s="22">
        <f t="shared" si="141"/>
        <v>0</v>
      </c>
      <c r="P157" s="22">
        <f t="shared" si="141"/>
        <v>0</v>
      </c>
      <c r="Q157" s="22">
        <f t="shared" si="141"/>
        <v>0</v>
      </c>
      <c r="R157" s="22">
        <f t="shared" si="141"/>
        <v>0</v>
      </c>
      <c r="S157" s="17"/>
      <c r="T157" s="25"/>
      <c r="U157" s="25"/>
      <c r="V157" s="25"/>
    </row>
    <row r="158" spans="2:22">
      <c r="B158" s="18" t="s">
        <v>54</v>
      </c>
      <c r="C158" s="14" t="s">
        <v>24</v>
      </c>
      <c r="D158" s="19"/>
      <c r="E158" s="19"/>
      <c r="F158" s="20"/>
      <c r="G158" s="100"/>
      <c r="H158" s="22">
        <f>H153*$U140</f>
        <v>0</v>
      </c>
      <c r="I158" s="22">
        <f t="shared" ref="I158:R158" si="142">I153*$U140</f>
        <v>0</v>
      </c>
      <c r="J158" s="22">
        <f t="shared" si="142"/>
        <v>0</v>
      </c>
      <c r="K158" s="22">
        <f t="shared" si="142"/>
        <v>0</v>
      </c>
      <c r="L158" s="22">
        <f t="shared" si="142"/>
        <v>0</v>
      </c>
      <c r="M158" s="22">
        <f t="shared" si="142"/>
        <v>0</v>
      </c>
      <c r="N158" s="22">
        <f t="shared" si="142"/>
        <v>0</v>
      </c>
      <c r="O158" s="22">
        <f t="shared" si="142"/>
        <v>0</v>
      </c>
      <c r="P158" s="22">
        <f t="shared" si="142"/>
        <v>0</v>
      </c>
      <c r="Q158" s="22">
        <f t="shared" si="142"/>
        <v>0</v>
      </c>
      <c r="R158" s="22">
        <f t="shared" si="142"/>
        <v>0</v>
      </c>
      <c r="S158" s="17"/>
      <c r="T158" s="25"/>
      <c r="U158" s="25"/>
      <c r="V158" s="25"/>
    </row>
    <row r="159" spans="2:22">
      <c r="B159" s="18" t="s">
        <v>58</v>
      </c>
      <c r="C159" s="14" t="s">
        <v>24</v>
      </c>
      <c r="D159" s="19"/>
      <c r="E159" s="19"/>
      <c r="F159" s="19"/>
      <c r="G159" s="100"/>
      <c r="H159" s="22">
        <f>H154*$U141</f>
        <v>0</v>
      </c>
      <c r="I159" s="22">
        <f t="shared" ref="I159:R159" si="143">I154*$U141</f>
        <v>0</v>
      </c>
      <c r="J159" s="22">
        <f t="shared" si="143"/>
        <v>0</v>
      </c>
      <c r="K159" s="22">
        <f t="shared" si="143"/>
        <v>0</v>
      </c>
      <c r="L159" s="22">
        <f t="shared" si="143"/>
        <v>0</v>
      </c>
      <c r="M159" s="22">
        <f t="shared" si="143"/>
        <v>0</v>
      </c>
      <c r="N159" s="22">
        <f t="shared" si="143"/>
        <v>0</v>
      </c>
      <c r="O159" s="22">
        <f t="shared" si="143"/>
        <v>0</v>
      </c>
      <c r="P159" s="22">
        <f t="shared" si="143"/>
        <v>0</v>
      </c>
      <c r="Q159" s="22">
        <f t="shared" si="143"/>
        <v>0</v>
      </c>
      <c r="R159" s="22">
        <f t="shared" si="143"/>
        <v>0</v>
      </c>
      <c r="S159" s="17"/>
      <c r="T159" s="25"/>
      <c r="U159" s="25"/>
      <c r="V159" s="25"/>
    </row>
    <row r="160" spans="2:22" hidden="1">
      <c r="B160" s="18" t="s">
        <v>60</v>
      </c>
      <c r="C160" s="14" t="s">
        <v>24</v>
      </c>
      <c r="D160" s="19"/>
      <c r="E160" s="19"/>
      <c r="F160" s="19"/>
      <c r="G160" s="31"/>
      <c r="H160" s="22">
        <f t="shared" ref="H160:R160" si="144">H155*$V142</f>
        <v>0</v>
      </c>
      <c r="I160" s="22">
        <f t="shared" si="144"/>
        <v>0</v>
      </c>
      <c r="J160" s="22">
        <f t="shared" si="144"/>
        <v>0</v>
      </c>
      <c r="K160" s="22">
        <f t="shared" si="144"/>
        <v>0</v>
      </c>
      <c r="L160" s="22">
        <f t="shared" si="144"/>
        <v>0</v>
      </c>
      <c r="M160" s="22">
        <f t="shared" si="144"/>
        <v>0</v>
      </c>
      <c r="N160" s="22">
        <f t="shared" si="144"/>
        <v>0</v>
      </c>
      <c r="O160" s="22">
        <f t="shared" si="144"/>
        <v>0</v>
      </c>
      <c r="P160" s="22">
        <f t="shared" ref="P160" si="145">P155*$V142</f>
        <v>0</v>
      </c>
      <c r="Q160" s="22">
        <f t="shared" si="144"/>
        <v>0</v>
      </c>
      <c r="R160" s="22">
        <f t="shared" si="144"/>
        <v>0</v>
      </c>
      <c r="S160" s="17"/>
      <c r="T160" s="25"/>
      <c r="U160" s="25"/>
      <c r="V160" s="25"/>
    </row>
    <row r="161" spans="2:22">
      <c r="B161" s="26" t="s">
        <v>25</v>
      </c>
      <c r="C161" s="27" t="s">
        <v>24</v>
      </c>
      <c r="D161" s="28"/>
      <c r="E161" s="28"/>
      <c r="F161" s="28"/>
      <c r="G161" s="26"/>
      <c r="H161" s="29">
        <f>SUM(H156:H160)</f>
        <v>0</v>
      </c>
      <c r="I161" s="29">
        <f>SUM(I156:I159)</f>
        <v>0</v>
      </c>
      <c r="J161" s="29">
        <f t="shared" ref="J161:R161" si="146">SUM(J156:J159)</f>
        <v>0</v>
      </c>
      <c r="K161" s="29">
        <f t="shared" si="146"/>
        <v>0</v>
      </c>
      <c r="L161" s="29">
        <f t="shared" si="146"/>
        <v>0</v>
      </c>
      <c r="M161" s="29">
        <f t="shared" si="146"/>
        <v>0</v>
      </c>
      <c r="N161" s="29">
        <f t="shared" si="146"/>
        <v>0</v>
      </c>
      <c r="O161" s="29">
        <f t="shared" si="146"/>
        <v>0</v>
      </c>
      <c r="P161" s="29">
        <f t="shared" ref="P161" si="147">SUM(P156:P159)</f>
        <v>0</v>
      </c>
      <c r="Q161" s="29">
        <f t="shared" si="146"/>
        <v>0</v>
      </c>
      <c r="R161" s="29">
        <f t="shared" si="146"/>
        <v>0</v>
      </c>
      <c r="S161" s="17"/>
      <c r="T161" s="25"/>
      <c r="U161" s="25"/>
      <c r="V161" s="25"/>
    </row>
    <row r="162" spans="2:22">
      <c r="B162" s="96" t="s">
        <v>63</v>
      </c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6"/>
      <c r="Q162" s="96"/>
      <c r="R162" s="96"/>
      <c r="S162" s="6"/>
      <c r="T162" s="8"/>
      <c r="U162" s="8"/>
      <c r="V162" s="8"/>
    </row>
    <row r="163" spans="2:22">
      <c r="B163" s="14" t="s">
        <v>48</v>
      </c>
      <c r="C163" s="14" t="s">
        <v>49</v>
      </c>
      <c r="D163" s="15"/>
      <c r="E163" s="15"/>
      <c r="F163" s="16"/>
      <c r="G163" s="97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17"/>
      <c r="T163" s="39"/>
      <c r="U163" s="39"/>
      <c r="V163" s="39"/>
    </row>
    <row r="164" spans="2:22">
      <c r="B164" s="18" t="s">
        <v>50</v>
      </c>
      <c r="C164" s="14" t="s">
        <v>20</v>
      </c>
      <c r="D164" s="19"/>
      <c r="E164" s="19"/>
      <c r="F164" s="20"/>
      <c r="G164" s="99"/>
      <c r="H164" s="22">
        <f t="shared" ref="H164:R168" si="148">H138-H151</f>
        <v>110.43</v>
      </c>
      <c r="I164" s="22">
        <f t="shared" si="148"/>
        <v>110.43</v>
      </c>
      <c r="J164" s="22">
        <f t="shared" si="148"/>
        <v>110.43</v>
      </c>
      <c r="K164" s="22">
        <f t="shared" si="148"/>
        <v>110.43</v>
      </c>
      <c r="L164" s="22">
        <f t="shared" si="148"/>
        <v>110.43</v>
      </c>
      <c r="M164" s="22">
        <f t="shared" si="148"/>
        <v>110.43</v>
      </c>
      <c r="N164" s="22">
        <f t="shared" si="148"/>
        <v>110.43</v>
      </c>
      <c r="O164" s="22">
        <f t="shared" si="148"/>
        <v>110.43</v>
      </c>
      <c r="P164" s="22">
        <f t="shared" ref="P164" si="149">P138-P151</f>
        <v>110.43</v>
      </c>
      <c r="Q164" s="22">
        <f t="shared" si="148"/>
        <v>110.43</v>
      </c>
      <c r="R164" s="22">
        <f t="shared" si="148"/>
        <v>110.43</v>
      </c>
      <c r="S164" s="17"/>
      <c r="T164" s="39"/>
      <c r="U164" s="39"/>
      <c r="V164" s="39"/>
    </row>
    <row r="165" spans="2:22" hidden="1">
      <c r="B165" s="18" t="s">
        <v>52</v>
      </c>
      <c r="C165" s="14" t="s">
        <v>20</v>
      </c>
      <c r="D165" s="19"/>
      <c r="E165" s="19"/>
      <c r="F165" s="20"/>
      <c r="G165" s="100"/>
      <c r="H165" s="22">
        <f t="shared" ref="H165" si="150">H139-H152</f>
        <v>0</v>
      </c>
      <c r="I165" s="22">
        <f t="shared" si="148"/>
        <v>0</v>
      </c>
      <c r="J165" s="22">
        <f t="shared" si="148"/>
        <v>0</v>
      </c>
      <c r="K165" s="22">
        <f t="shared" si="148"/>
        <v>0</v>
      </c>
      <c r="L165" s="22">
        <f t="shared" si="148"/>
        <v>0</v>
      </c>
      <c r="M165" s="22">
        <f t="shared" si="148"/>
        <v>0</v>
      </c>
      <c r="N165" s="22">
        <f t="shared" si="148"/>
        <v>0</v>
      </c>
      <c r="O165" s="22">
        <f t="shared" si="148"/>
        <v>0</v>
      </c>
      <c r="P165" s="22">
        <f t="shared" ref="P165" si="151">P139-P152</f>
        <v>0</v>
      </c>
      <c r="Q165" s="22">
        <f t="shared" si="148"/>
        <v>0</v>
      </c>
      <c r="R165" s="22">
        <f t="shared" si="148"/>
        <v>0</v>
      </c>
      <c r="S165" s="17"/>
      <c r="T165" s="39"/>
      <c r="U165" s="39"/>
      <c r="V165" s="39"/>
    </row>
    <row r="166" spans="2:22">
      <c r="B166" s="18" t="s">
        <v>54</v>
      </c>
      <c r="C166" s="14" t="s">
        <v>55</v>
      </c>
      <c r="D166" s="19"/>
      <c r="E166" s="19"/>
      <c r="F166" s="20"/>
      <c r="G166" s="100"/>
      <c r="H166" s="22">
        <f t="shared" ref="H166" si="152">H140-H153</f>
        <v>4791</v>
      </c>
      <c r="I166" s="22">
        <f t="shared" si="148"/>
        <v>4791</v>
      </c>
      <c r="J166" s="22">
        <f t="shared" si="148"/>
        <v>4791</v>
      </c>
      <c r="K166" s="22">
        <f t="shared" si="148"/>
        <v>4791</v>
      </c>
      <c r="L166" s="22">
        <f t="shared" si="148"/>
        <v>4791</v>
      </c>
      <c r="M166" s="22">
        <f t="shared" si="148"/>
        <v>4791</v>
      </c>
      <c r="N166" s="22">
        <f t="shared" si="148"/>
        <v>4791</v>
      </c>
      <c r="O166" s="22">
        <f t="shared" si="148"/>
        <v>4791</v>
      </c>
      <c r="P166" s="22">
        <f t="shared" ref="P166" si="153">P140-P153</f>
        <v>4791</v>
      </c>
      <c r="Q166" s="22">
        <f t="shared" si="148"/>
        <v>4791</v>
      </c>
      <c r="R166" s="22">
        <f t="shared" si="148"/>
        <v>4791</v>
      </c>
      <c r="S166" s="17"/>
      <c r="T166" s="39"/>
      <c r="U166" s="39"/>
      <c r="V166" s="39"/>
    </row>
    <row r="167" spans="2:22">
      <c r="B167" s="18" t="s">
        <v>58</v>
      </c>
      <c r="C167" s="14" t="s">
        <v>20</v>
      </c>
      <c r="D167" s="19"/>
      <c r="E167" s="19"/>
      <c r="F167" s="20"/>
      <c r="G167" s="100"/>
      <c r="H167" s="22">
        <f t="shared" ref="H167" si="154">H141-H154</f>
        <v>626.46</v>
      </c>
      <c r="I167" s="22">
        <f t="shared" si="148"/>
        <v>626.46</v>
      </c>
      <c r="J167" s="22">
        <f t="shared" si="148"/>
        <v>626.46</v>
      </c>
      <c r="K167" s="22">
        <f t="shared" si="148"/>
        <v>626.46</v>
      </c>
      <c r="L167" s="22">
        <f t="shared" si="148"/>
        <v>626.46</v>
      </c>
      <c r="M167" s="22">
        <f t="shared" si="148"/>
        <v>626.46</v>
      </c>
      <c r="N167" s="22">
        <f t="shared" si="148"/>
        <v>626.46</v>
      </c>
      <c r="O167" s="22">
        <f t="shared" si="148"/>
        <v>626.46</v>
      </c>
      <c r="P167" s="22">
        <f t="shared" ref="P167" si="155">P141-P154</f>
        <v>626.46</v>
      </c>
      <c r="Q167" s="22">
        <f t="shared" si="148"/>
        <v>626.46</v>
      </c>
      <c r="R167" s="22">
        <f t="shared" si="148"/>
        <v>626.46</v>
      </c>
      <c r="S167" s="17"/>
      <c r="T167" s="39"/>
      <c r="U167" s="39"/>
      <c r="V167" s="39"/>
    </row>
    <row r="168" spans="2:22" hidden="1">
      <c r="B168" s="18" t="s">
        <v>60</v>
      </c>
      <c r="C168" s="14" t="s">
        <v>20</v>
      </c>
      <c r="D168" s="19"/>
      <c r="E168" s="19"/>
      <c r="F168" s="20"/>
      <c r="G168" s="100"/>
      <c r="H168" s="22">
        <f t="shared" ref="H168" si="156">H142-H155</f>
        <v>0</v>
      </c>
      <c r="I168" s="22">
        <f t="shared" si="148"/>
        <v>0</v>
      </c>
      <c r="J168" s="22">
        <f t="shared" si="148"/>
        <v>0</v>
      </c>
      <c r="K168" s="22">
        <f t="shared" si="148"/>
        <v>0</v>
      </c>
      <c r="L168" s="22">
        <f t="shared" si="148"/>
        <v>0</v>
      </c>
      <c r="M168" s="22">
        <f t="shared" si="148"/>
        <v>0</v>
      </c>
      <c r="N168" s="22">
        <f t="shared" si="148"/>
        <v>0</v>
      </c>
      <c r="O168" s="22">
        <f t="shared" si="148"/>
        <v>0</v>
      </c>
      <c r="P168" s="22">
        <f t="shared" ref="P168" si="157">P142-P155</f>
        <v>0</v>
      </c>
      <c r="Q168" s="22">
        <f t="shared" si="148"/>
        <v>0</v>
      </c>
      <c r="R168" s="22">
        <f t="shared" si="148"/>
        <v>0</v>
      </c>
      <c r="S168" s="17"/>
      <c r="T168" s="39"/>
      <c r="U168" s="39"/>
      <c r="V168" s="39"/>
    </row>
    <row r="169" spans="2:22">
      <c r="B169" s="18" t="s">
        <v>50</v>
      </c>
      <c r="C169" s="14" t="s">
        <v>24</v>
      </c>
      <c r="D169" s="19"/>
      <c r="E169" s="19"/>
      <c r="F169" s="20"/>
      <c r="G169" s="100"/>
      <c r="H169" s="22">
        <f t="shared" ref="H169" si="158">H143-H156</f>
        <v>687.74549999999999</v>
      </c>
      <c r="I169" s="22">
        <f t="shared" ref="H169:R173" si="159">I143-I156</f>
        <v>687.74549999999999</v>
      </c>
      <c r="J169" s="22">
        <f t="shared" si="159"/>
        <v>687.74549999999999</v>
      </c>
      <c r="K169" s="22">
        <f t="shared" si="159"/>
        <v>687.74549999999999</v>
      </c>
      <c r="L169" s="22">
        <f t="shared" si="159"/>
        <v>687.74549999999999</v>
      </c>
      <c r="M169" s="22">
        <f t="shared" si="159"/>
        <v>687.74549999999999</v>
      </c>
      <c r="N169" s="22">
        <f t="shared" si="159"/>
        <v>687.74549999999999</v>
      </c>
      <c r="O169" s="22">
        <f t="shared" si="159"/>
        <v>687.74549999999999</v>
      </c>
      <c r="P169" s="22">
        <f t="shared" ref="P169" si="160">P143-P156</f>
        <v>687.74549999999999</v>
      </c>
      <c r="Q169" s="22">
        <f t="shared" si="159"/>
        <v>687.74549999999999</v>
      </c>
      <c r="R169" s="22">
        <f t="shared" si="159"/>
        <v>687.74549999999999</v>
      </c>
      <c r="S169" s="17"/>
      <c r="T169" s="39"/>
      <c r="U169" s="39"/>
      <c r="V169" s="39"/>
    </row>
    <row r="170" spans="2:22" hidden="1">
      <c r="B170" s="18" t="s">
        <v>52</v>
      </c>
      <c r="C170" s="14" t="s">
        <v>24</v>
      </c>
      <c r="D170" s="19"/>
      <c r="E170" s="19"/>
      <c r="F170" s="20"/>
      <c r="G170" s="100"/>
      <c r="H170" s="22">
        <f t="shared" ref="H170" si="161">H144-H157</f>
        <v>0</v>
      </c>
      <c r="I170" s="22">
        <f t="shared" si="159"/>
        <v>0</v>
      </c>
      <c r="J170" s="22">
        <f t="shared" si="159"/>
        <v>0</v>
      </c>
      <c r="K170" s="22">
        <f t="shared" si="159"/>
        <v>0</v>
      </c>
      <c r="L170" s="22">
        <f t="shared" si="159"/>
        <v>0</v>
      </c>
      <c r="M170" s="22">
        <f t="shared" si="159"/>
        <v>0</v>
      </c>
      <c r="N170" s="22">
        <f t="shared" si="159"/>
        <v>0</v>
      </c>
      <c r="O170" s="22">
        <f t="shared" si="159"/>
        <v>0</v>
      </c>
      <c r="P170" s="22">
        <f t="shared" ref="P170" si="162">P144-P157</f>
        <v>0</v>
      </c>
      <c r="Q170" s="22">
        <f t="shared" si="159"/>
        <v>0</v>
      </c>
      <c r="R170" s="22">
        <f t="shared" si="159"/>
        <v>0</v>
      </c>
      <c r="S170" s="17"/>
      <c r="T170" s="25"/>
      <c r="U170" s="25"/>
      <c r="V170" s="25"/>
    </row>
    <row r="171" spans="2:22">
      <c r="B171" s="18" t="s">
        <v>54</v>
      </c>
      <c r="C171" s="14" t="s">
        <v>24</v>
      </c>
      <c r="D171" s="19"/>
      <c r="E171" s="19"/>
      <c r="F171" s="20"/>
      <c r="G171" s="100"/>
      <c r="H171" s="22">
        <f t="shared" ref="H171" si="163">H145-H158</f>
        <v>445.20400000000001</v>
      </c>
      <c r="I171" s="22">
        <f t="shared" si="159"/>
        <v>445.20400000000001</v>
      </c>
      <c r="J171" s="22">
        <f t="shared" si="159"/>
        <v>445.20400000000001</v>
      </c>
      <c r="K171" s="22">
        <f t="shared" si="159"/>
        <v>445.20400000000001</v>
      </c>
      <c r="L171" s="22">
        <f t="shared" si="159"/>
        <v>445.20400000000001</v>
      </c>
      <c r="M171" s="22">
        <f t="shared" si="159"/>
        <v>445.20400000000001</v>
      </c>
      <c r="N171" s="22">
        <f t="shared" si="159"/>
        <v>445.20400000000001</v>
      </c>
      <c r="O171" s="22">
        <f t="shared" si="159"/>
        <v>445.20400000000001</v>
      </c>
      <c r="P171" s="22">
        <f t="shared" ref="P171" si="164">P145-P158</f>
        <v>445.20400000000001</v>
      </c>
      <c r="Q171" s="22">
        <f t="shared" si="159"/>
        <v>445.20400000000001</v>
      </c>
      <c r="R171" s="22">
        <f t="shared" si="159"/>
        <v>445.20400000000001</v>
      </c>
      <c r="S171" s="17"/>
      <c r="T171" s="25"/>
      <c r="U171" s="25"/>
      <c r="V171" s="25"/>
    </row>
    <row r="172" spans="2:22">
      <c r="B172" s="18" t="s">
        <v>58</v>
      </c>
      <c r="C172" s="14" t="s">
        <v>24</v>
      </c>
      <c r="D172" s="19"/>
      <c r="E172" s="19"/>
      <c r="F172" s="19"/>
      <c r="G172" s="100"/>
      <c r="H172" s="22">
        <f t="shared" ref="H172" si="165">H146-H159</f>
        <v>830.02009999999996</v>
      </c>
      <c r="I172" s="22">
        <f t="shared" si="159"/>
        <v>830.02009999999996</v>
      </c>
      <c r="J172" s="22">
        <f t="shared" si="159"/>
        <v>830.02009999999996</v>
      </c>
      <c r="K172" s="22">
        <f t="shared" si="159"/>
        <v>830.02009999999996</v>
      </c>
      <c r="L172" s="22">
        <f t="shared" si="159"/>
        <v>830.02009999999996</v>
      </c>
      <c r="M172" s="22">
        <f t="shared" si="159"/>
        <v>830.02009999999996</v>
      </c>
      <c r="N172" s="22">
        <f t="shared" si="159"/>
        <v>830.02009999999996</v>
      </c>
      <c r="O172" s="22">
        <f t="shared" si="159"/>
        <v>830.02009999999996</v>
      </c>
      <c r="P172" s="22">
        <f t="shared" ref="P172" si="166">P146-P159</f>
        <v>830.02009999999996</v>
      </c>
      <c r="Q172" s="22">
        <f t="shared" si="159"/>
        <v>830.02009999999996</v>
      </c>
      <c r="R172" s="22">
        <f t="shared" si="159"/>
        <v>830.02009999999996</v>
      </c>
      <c r="S172" s="17"/>
      <c r="T172" s="25"/>
      <c r="U172" s="25"/>
      <c r="V172" s="25"/>
    </row>
    <row r="173" spans="2:22" hidden="1">
      <c r="B173" s="18" t="s">
        <v>60</v>
      </c>
      <c r="C173" s="14" t="s">
        <v>24</v>
      </c>
      <c r="D173" s="19"/>
      <c r="E173" s="19"/>
      <c r="F173" s="19"/>
      <c r="G173" s="31"/>
      <c r="H173" s="22">
        <f t="shared" si="159"/>
        <v>0</v>
      </c>
      <c r="I173" s="22">
        <f t="shared" si="159"/>
        <v>0</v>
      </c>
      <c r="J173" s="22">
        <f t="shared" si="159"/>
        <v>0</v>
      </c>
      <c r="K173" s="22">
        <f t="shared" si="159"/>
        <v>0</v>
      </c>
      <c r="L173" s="22">
        <f t="shared" si="159"/>
        <v>0</v>
      </c>
      <c r="M173" s="22">
        <f t="shared" si="159"/>
        <v>0</v>
      </c>
      <c r="N173" s="22">
        <f t="shared" si="159"/>
        <v>0</v>
      </c>
      <c r="O173" s="22">
        <f t="shared" si="159"/>
        <v>0</v>
      </c>
      <c r="P173" s="22">
        <f t="shared" ref="P173" si="167">P147-P160</f>
        <v>0</v>
      </c>
      <c r="Q173" s="22">
        <f t="shared" si="159"/>
        <v>0</v>
      </c>
      <c r="R173" s="22">
        <f t="shared" si="159"/>
        <v>0</v>
      </c>
      <c r="S173" s="17"/>
      <c r="T173" s="25"/>
      <c r="U173" s="25"/>
      <c r="V173" s="25"/>
    </row>
    <row r="174" spans="2:22">
      <c r="B174" s="26" t="s">
        <v>25</v>
      </c>
      <c r="C174" s="27" t="s">
        <v>24</v>
      </c>
      <c r="D174" s="28"/>
      <c r="E174" s="28"/>
      <c r="F174" s="28"/>
      <c r="G174" s="26"/>
      <c r="H174" s="29">
        <f>SUM(H169:H173)</f>
        <v>1962.9695999999999</v>
      </c>
      <c r="I174" s="29">
        <f t="shared" ref="I174:R174" si="168">SUM(I169:I173)</f>
        <v>1962.9695999999999</v>
      </c>
      <c r="J174" s="29">
        <f t="shared" si="168"/>
        <v>1962.9695999999999</v>
      </c>
      <c r="K174" s="29">
        <f t="shared" si="168"/>
        <v>1962.9695999999999</v>
      </c>
      <c r="L174" s="29">
        <f t="shared" si="168"/>
        <v>1962.9695999999999</v>
      </c>
      <c r="M174" s="29">
        <f t="shared" si="168"/>
        <v>1962.9695999999999</v>
      </c>
      <c r="N174" s="29">
        <f t="shared" si="168"/>
        <v>1962.9695999999999</v>
      </c>
      <c r="O174" s="29">
        <f t="shared" si="168"/>
        <v>1962.9695999999999</v>
      </c>
      <c r="P174" s="29">
        <f t="shared" ref="P174" si="169">SUM(P169:P173)</f>
        <v>1962.9695999999999</v>
      </c>
      <c r="Q174" s="29">
        <f t="shared" si="168"/>
        <v>1962.9695999999999</v>
      </c>
      <c r="R174" s="29">
        <f t="shared" si="168"/>
        <v>1962.9695999999999</v>
      </c>
      <c r="S174" s="17"/>
      <c r="T174" s="25"/>
      <c r="U174" s="25"/>
      <c r="V174" s="25"/>
    </row>
    <row r="175" spans="2:2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8"/>
      <c r="U175" s="8"/>
      <c r="V175" s="8"/>
    </row>
    <row r="176" spans="2:22">
      <c r="B176" s="101" t="str">
        <f>'E2 Údaje a hodnotící tabulky1 '!B71</f>
        <v>Masarykova obchodní akademie, Rakovník, Pražská 1222 a Střední zemědělská škola, Rakovník, Pražská 1222</v>
      </c>
      <c r="C176" s="102"/>
      <c r="D176" s="102"/>
      <c r="E176" s="102"/>
      <c r="F176" s="102"/>
      <c r="G176" s="102"/>
      <c r="H176" s="102"/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6"/>
      <c r="T176" s="8"/>
      <c r="U176" s="8"/>
      <c r="V176" s="8"/>
    </row>
    <row r="177" spans="2:28">
      <c r="B177" s="103"/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6"/>
      <c r="T177" s="8"/>
      <c r="U177" s="8"/>
      <c r="V177" s="8"/>
    </row>
    <row r="178" spans="2:28">
      <c r="B178" s="40" t="s">
        <v>39</v>
      </c>
      <c r="C178" s="10">
        <f>C5</f>
        <v>10</v>
      </c>
      <c r="D178" s="11"/>
      <c r="E178" s="11"/>
      <c r="F178" s="12" t="s">
        <v>40</v>
      </c>
      <c r="G178" s="12" t="s">
        <v>41</v>
      </c>
      <c r="H178" s="12">
        <f>H135</f>
        <v>0</v>
      </c>
      <c r="I178" s="12">
        <f t="shared" ref="I178:R178" si="170">I135</f>
        <v>1</v>
      </c>
      <c r="J178" s="12">
        <f t="shared" si="170"/>
        <v>2</v>
      </c>
      <c r="K178" s="12">
        <f t="shared" si="170"/>
        <v>3</v>
      </c>
      <c r="L178" s="12">
        <f t="shared" si="170"/>
        <v>4</v>
      </c>
      <c r="M178" s="12">
        <f t="shared" si="170"/>
        <v>5</v>
      </c>
      <c r="N178" s="12">
        <f t="shared" si="170"/>
        <v>6</v>
      </c>
      <c r="O178" s="12">
        <f t="shared" si="170"/>
        <v>7</v>
      </c>
      <c r="P178" s="12">
        <f t="shared" si="170"/>
        <v>8</v>
      </c>
      <c r="Q178" s="12">
        <f t="shared" si="170"/>
        <v>9</v>
      </c>
      <c r="R178" s="12">
        <f t="shared" si="170"/>
        <v>10</v>
      </c>
      <c r="S178" s="13"/>
      <c r="T178" s="13"/>
      <c r="U178" s="13"/>
      <c r="V178" s="13"/>
    </row>
    <row r="179" spans="2:28" ht="14.45" customHeight="1">
      <c r="B179" s="105" t="s">
        <v>43</v>
      </c>
      <c r="C179" s="105"/>
      <c r="D179" s="105"/>
      <c r="E179" s="105"/>
      <c r="F179" s="105"/>
      <c r="G179" s="105"/>
      <c r="H179" s="105"/>
      <c r="I179" s="105"/>
      <c r="J179" s="105"/>
      <c r="K179" s="105"/>
      <c r="L179" s="105"/>
      <c r="M179" s="105"/>
      <c r="N179" s="105"/>
      <c r="O179" s="105"/>
      <c r="P179" s="105"/>
      <c r="Q179" s="105"/>
      <c r="R179" s="105"/>
      <c r="S179" s="6"/>
      <c r="T179" s="106" t="s">
        <v>44</v>
      </c>
      <c r="U179" s="106" t="s">
        <v>45</v>
      </c>
      <c r="V179" s="106" t="s">
        <v>46</v>
      </c>
      <c r="X179" s="106" t="s">
        <v>44</v>
      </c>
      <c r="Y179" s="106" t="s">
        <v>47</v>
      </c>
      <c r="Z179" s="107"/>
    </row>
    <row r="180" spans="2:28">
      <c r="B180" s="14" t="s">
        <v>48</v>
      </c>
      <c r="C180" s="14" t="s">
        <v>49</v>
      </c>
      <c r="D180" s="15"/>
      <c r="E180" s="15"/>
      <c r="F180" s="16"/>
      <c r="G180" s="97"/>
      <c r="H180" s="98"/>
      <c r="I180" s="98"/>
      <c r="J180" s="98"/>
      <c r="K180" s="98"/>
      <c r="L180" s="98"/>
      <c r="M180" s="98"/>
      <c r="N180" s="98"/>
      <c r="O180" s="98"/>
      <c r="P180" s="98"/>
      <c r="Q180" s="98"/>
      <c r="R180" s="98"/>
      <c r="S180" s="17"/>
      <c r="T180" s="106"/>
      <c r="U180" s="106"/>
      <c r="V180" s="106"/>
      <c r="X180" s="106"/>
      <c r="Y180" s="106"/>
      <c r="Z180" s="107"/>
    </row>
    <row r="181" spans="2:28">
      <c r="B181" s="18" t="s">
        <v>50</v>
      </c>
      <c r="C181" s="14" t="s">
        <v>20</v>
      </c>
      <c r="D181" s="19"/>
      <c r="E181" s="19"/>
      <c r="F181" s="20"/>
      <c r="G181" s="21">
        <v>101.4</v>
      </c>
      <c r="H181" s="22">
        <f>G181</f>
        <v>101.4</v>
      </c>
      <c r="I181" s="22">
        <f t="shared" ref="I181:R190" si="171">H181</f>
        <v>101.4</v>
      </c>
      <c r="J181" s="22">
        <f t="shared" si="171"/>
        <v>101.4</v>
      </c>
      <c r="K181" s="22">
        <f t="shared" si="171"/>
        <v>101.4</v>
      </c>
      <c r="L181" s="22">
        <f t="shared" si="171"/>
        <v>101.4</v>
      </c>
      <c r="M181" s="22">
        <f t="shared" si="171"/>
        <v>101.4</v>
      </c>
      <c r="N181" s="22">
        <f t="shared" si="171"/>
        <v>101.4</v>
      </c>
      <c r="O181" s="22">
        <f t="shared" si="171"/>
        <v>101.4</v>
      </c>
      <c r="P181" s="22">
        <f t="shared" si="171"/>
        <v>101.4</v>
      </c>
      <c r="Q181" s="22">
        <f t="shared" ref="Q181:Q190" si="172">O181</f>
        <v>101.4</v>
      </c>
      <c r="R181" s="22">
        <f t="shared" si="171"/>
        <v>101.4</v>
      </c>
      <c r="S181" s="17"/>
      <c r="T181" s="23" t="s">
        <v>51</v>
      </c>
      <c r="U181" s="24">
        <f>IFERROR(G186/G181,0)</f>
        <v>4.7557948717948717</v>
      </c>
      <c r="V181" s="24">
        <f>U181*Z181</f>
        <v>5.754511794871795</v>
      </c>
      <c r="X181" s="23" t="s">
        <v>50</v>
      </c>
      <c r="Y181" s="88">
        <v>0.21</v>
      </c>
      <c r="Z181" s="89">
        <f>1+Y181</f>
        <v>1.21</v>
      </c>
    </row>
    <row r="182" spans="2:28" ht="14.45" hidden="1" customHeight="1">
      <c r="B182" s="18" t="s">
        <v>52</v>
      </c>
      <c r="C182" s="14" t="s">
        <v>20</v>
      </c>
      <c r="D182" s="19"/>
      <c r="E182" s="19"/>
      <c r="F182" s="20"/>
      <c r="G182" s="21"/>
      <c r="H182" s="22">
        <f t="shared" ref="H182:H189" si="173">G182</f>
        <v>0</v>
      </c>
      <c r="I182" s="22">
        <f t="shared" si="171"/>
        <v>0</v>
      </c>
      <c r="J182" s="22">
        <f t="shared" si="171"/>
        <v>0</v>
      </c>
      <c r="K182" s="22">
        <f t="shared" si="171"/>
        <v>0</v>
      </c>
      <c r="L182" s="22">
        <f t="shared" si="171"/>
        <v>0</v>
      </c>
      <c r="M182" s="22">
        <f t="shared" si="171"/>
        <v>0</v>
      </c>
      <c r="N182" s="22">
        <f t="shared" si="171"/>
        <v>0</v>
      </c>
      <c r="O182" s="22">
        <f t="shared" si="171"/>
        <v>0</v>
      </c>
      <c r="P182" s="22">
        <f t="shared" si="171"/>
        <v>0</v>
      </c>
      <c r="Q182" s="22">
        <f t="shared" si="172"/>
        <v>0</v>
      </c>
      <c r="R182" s="22">
        <f t="shared" si="171"/>
        <v>0</v>
      </c>
      <c r="S182" s="17"/>
      <c r="T182" s="23" t="s">
        <v>53</v>
      </c>
      <c r="U182" s="24">
        <f>IFERROR(G187/G182,0)</f>
        <v>0</v>
      </c>
      <c r="V182" s="24">
        <f t="shared" ref="V182:V184" si="174">U182*Z182</f>
        <v>0</v>
      </c>
      <c r="X182" s="23" t="s">
        <v>52</v>
      </c>
      <c r="Y182" s="88">
        <v>0.1</v>
      </c>
      <c r="Z182" s="89">
        <f t="shared" ref="Z182:Z184" si="175">1+Y182</f>
        <v>1.1000000000000001</v>
      </c>
    </row>
    <row r="183" spans="2:28">
      <c r="B183" s="18" t="s">
        <v>54</v>
      </c>
      <c r="C183" s="14" t="s">
        <v>55</v>
      </c>
      <c r="D183" s="19"/>
      <c r="E183" s="19"/>
      <c r="F183" s="20"/>
      <c r="G183" s="21">
        <v>1512</v>
      </c>
      <c r="H183" s="22">
        <f t="shared" si="173"/>
        <v>1512</v>
      </c>
      <c r="I183" s="22">
        <f t="shared" si="171"/>
        <v>1512</v>
      </c>
      <c r="J183" s="22">
        <f t="shared" si="171"/>
        <v>1512</v>
      </c>
      <c r="K183" s="22">
        <f t="shared" si="171"/>
        <v>1512</v>
      </c>
      <c r="L183" s="22">
        <f t="shared" si="171"/>
        <v>1512</v>
      </c>
      <c r="M183" s="22">
        <f t="shared" si="171"/>
        <v>1512</v>
      </c>
      <c r="N183" s="22">
        <f t="shared" si="171"/>
        <v>1512</v>
      </c>
      <c r="O183" s="22">
        <f t="shared" si="171"/>
        <v>1512</v>
      </c>
      <c r="P183" s="22">
        <f t="shared" si="171"/>
        <v>1512</v>
      </c>
      <c r="Q183" s="22">
        <f t="shared" si="172"/>
        <v>1512</v>
      </c>
      <c r="R183" s="22">
        <f t="shared" si="171"/>
        <v>1512</v>
      </c>
      <c r="S183" s="17"/>
      <c r="T183" s="23" t="s">
        <v>64</v>
      </c>
      <c r="U183" s="24">
        <f>IFERROR(G188/G183,0)</f>
        <v>7.4070767195767204E-2</v>
      </c>
      <c r="V183" s="24">
        <f t="shared" si="174"/>
        <v>8.1477843915343934E-2</v>
      </c>
      <c r="X183" s="23" t="s">
        <v>57</v>
      </c>
      <c r="Y183" s="88">
        <v>0.1</v>
      </c>
      <c r="Z183" s="89">
        <f t="shared" si="175"/>
        <v>1.1000000000000001</v>
      </c>
    </row>
    <row r="184" spans="2:28">
      <c r="B184" s="18" t="s">
        <v>58</v>
      </c>
      <c r="C184" s="14" t="s">
        <v>20</v>
      </c>
      <c r="D184" s="19"/>
      <c r="E184" s="19"/>
      <c r="F184" s="20"/>
      <c r="G184" s="21">
        <v>1140.8699999999999</v>
      </c>
      <c r="H184" s="22">
        <f t="shared" si="173"/>
        <v>1140.8699999999999</v>
      </c>
      <c r="I184" s="22">
        <f t="shared" si="171"/>
        <v>1140.8699999999999</v>
      </c>
      <c r="J184" s="22">
        <f t="shared" si="171"/>
        <v>1140.8699999999999</v>
      </c>
      <c r="K184" s="22">
        <f t="shared" si="171"/>
        <v>1140.8699999999999</v>
      </c>
      <c r="L184" s="22">
        <f t="shared" si="171"/>
        <v>1140.8699999999999</v>
      </c>
      <c r="M184" s="22">
        <f t="shared" si="171"/>
        <v>1140.8699999999999</v>
      </c>
      <c r="N184" s="22">
        <f t="shared" si="171"/>
        <v>1140.8699999999999</v>
      </c>
      <c r="O184" s="22">
        <f t="shared" si="171"/>
        <v>1140.8699999999999</v>
      </c>
      <c r="P184" s="22">
        <f t="shared" si="171"/>
        <v>1140.8699999999999</v>
      </c>
      <c r="Q184" s="22">
        <f t="shared" si="172"/>
        <v>1140.8699999999999</v>
      </c>
      <c r="R184" s="22">
        <f t="shared" si="171"/>
        <v>1140.8699999999999</v>
      </c>
      <c r="S184" s="17"/>
      <c r="T184" s="23" t="s">
        <v>59</v>
      </c>
      <c r="U184" s="24">
        <f>IFERROR(G189/G184,0)</f>
        <v>1.3833006389860369</v>
      </c>
      <c r="V184" s="24">
        <f t="shared" si="174"/>
        <v>1.6737937731731047</v>
      </c>
      <c r="X184" s="23" t="s">
        <v>58</v>
      </c>
      <c r="Y184" s="88">
        <v>0.21</v>
      </c>
      <c r="Z184" s="89">
        <f t="shared" si="175"/>
        <v>1.21</v>
      </c>
    </row>
    <row r="185" spans="2:28" hidden="1">
      <c r="B185" s="18" t="s">
        <v>60</v>
      </c>
      <c r="C185" s="14" t="s">
        <v>20</v>
      </c>
      <c r="D185" s="19"/>
      <c r="E185" s="19"/>
      <c r="F185" s="20"/>
      <c r="G185" s="21"/>
      <c r="H185" s="22">
        <f>G185</f>
        <v>0</v>
      </c>
      <c r="I185" s="22">
        <f t="shared" si="171"/>
        <v>0</v>
      </c>
      <c r="J185" s="22">
        <f t="shared" si="171"/>
        <v>0</v>
      </c>
      <c r="K185" s="22">
        <f t="shared" si="171"/>
        <v>0</v>
      </c>
      <c r="L185" s="22">
        <f t="shared" si="171"/>
        <v>0</v>
      </c>
      <c r="M185" s="22">
        <f t="shared" si="171"/>
        <v>0</v>
      </c>
      <c r="N185" s="22">
        <f t="shared" si="171"/>
        <v>0</v>
      </c>
      <c r="O185" s="22">
        <f t="shared" si="171"/>
        <v>0</v>
      </c>
      <c r="P185" s="22">
        <f t="shared" si="171"/>
        <v>0</v>
      </c>
      <c r="Q185" s="22">
        <f t="shared" si="172"/>
        <v>0</v>
      </c>
      <c r="R185" s="22">
        <f t="shared" si="171"/>
        <v>0</v>
      </c>
      <c r="S185" s="17"/>
      <c r="T185" s="23" t="s">
        <v>61</v>
      </c>
      <c r="U185" s="24">
        <f>IFERROR(G190/G185,0)</f>
        <v>0</v>
      </c>
      <c r="V185" s="24">
        <f>U185*1.21</f>
        <v>0</v>
      </c>
      <c r="W185" s="41"/>
      <c r="X185" s="41"/>
      <c r="Y185" s="41"/>
      <c r="Z185" s="41"/>
      <c r="AA185" s="41"/>
      <c r="AB185" s="41"/>
    </row>
    <row r="186" spans="2:28">
      <c r="B186" s="18" t="s">
        <v>50</v>
      </c>
      <c r="C186" s="14" t="s">
        <v>24</v>
      </c>
      <c r="D186" s="19"/>
      <c r="E186" s="19"/>
      <c r="F186" s="20"/>
      <c r="G186" s="21">
        <f>370.952*1.3</f>
        <v>482.23759999999999</v>
      </c>
      <c r="H186" s="22">
        <f t="shared" si="173"/>
        <v>482.23759999999999</v>
      </c>
      <c r="I186" s="22">
        <f t="shared" si="171"/>
        <v>482.23759999999999</v>
      </c>
      <c r="J186" s="22">
        <f t="shared" si="171"/>
        <v>482.23759999999999</v>
      </c>
      <c r="K186" s="22">
        <f t="shared" si="171"/>
        <v>482.23759999999999</v>
      </c>
      <c r="L186" s="22">
        <f t="shared" si="171"/>
        <v>482.23759999999999</v>
      </c>
      <c r="M186" s="22">
        <f t="shared" si="171"/>
        <v>482.23759999999999</v>
      </c>
      <c r="N186" s="22">
        <f t="shared" si="171"/>
        <v>482.23759999999999</v>
      </c>
      <c r="O186" s="22">
        <f t="shared" si="171"/>
        <v>482.23759999999999</v>
      </c>
      <c r="P186" s="22">
        <f t="shared" si="171"/>
        <v>482.23759999999999</v>
      </c>
      <c r="Q186" s="22">
        <f t="shared" si="172"/>
        <v>482.23759999999999</v>
      </c>
      <c r="R186" s="22">
        <f t="shared" si="171"/>
        <v>482.23759999999999</v>
      </c>
      <c r="S186" s="17"/>
    </row>
    <row r="187" spans="2:28" hidden="1">
      <c r="B187" s="18" t="s">
        <v>52</v>
      </c>
      <c r="C187" s="14" t="s">
        <v>24</v>
      </c>
      <c r="D187" s="19"/>
      <c r="E187" s="19"/>
      <c r="F187" s="20"/>
      <c r="G187" s="21"/>
      <c r="H187" s="22">
        <f t="shared" si="173"/>
        <v>0</v>
      </c>
      <c r="I187" s="22">
        <f t="shared" si="171"/>
        <v>0</v>
      </c>
      <c r="J187" s="22">
        <f t="shared" si="171"/>
        <v>0</v>
      </c>
      <c r="K187" s="22">
        <f t="shared" si="171"/>
        <v>0</v>
      </c>
      <c r="L187" s="22">
        <f t="shared" si="171"/>
        <v>0</v>
      </c>
      <c r="M187" s="22">
        <f t="shared" si="171"/>
        <v>0</v>
      </c>
      <c r="N187" s="22">
        <f t="shared" si="171"/>
        <v>0</v>
      </c>
      <c r="O187" s="22">
        <f t="shared" si="171"/>
        <v>0</v>
      </c>
      <c r="P187" s="22">
        <f t="shared" si="171"/>
        <v>0</v>
      </c>
      <c r="Q187" s="22">
        <f t="shared" si="172"/>
        <v>0</v>
      </c>
      <c r="R187" s="22">
        <f t="shared" si="171"/>
        <v>0</v>
      </c>
      <c r="S187" s="17"/>
      <c r="T187" s="25"/>
      <c r="V187" s="25"/>
    </row>
    <row r="188" spans="2:28">
      <c r="B188" s="18" t="s">
        <v>54</v>
      </c>
      <c r="C188" s="14" t="s">
        <v>24</v>
      </c>
      <c r="D188" s="19"/>
      <c r="E188" s="19"/>
      <c r="F188" s="20"/>
      <c r="G188" s="21">
        <v>111.995</v>
      </c>
      <c r="H188" s="22">
        <f t="shared" si="173"/>
        <v>111.995</v>
      </c>
      <c r="I188" s="22">
        <f t="shared" si="171"/>
        <v>111.995</v>
      </c>
      <c r="J188" s="22">
        <f t="shared" si="171"/>
        <v>111.995</v>
      </c>
      <c r="K188" s="22">
        <f t="shared" si="171"/>
        <v>111.995</v>
      </c>
      <c r="L188" s="22">
        <f t="shared" si="171"/>
        <v>111.995</v>
      </c>
      <c r="M188" s="22">
        <f t="shared" si="171"/>
        <v>111.995</v>
      </c>
      <c r="N188" s="22">
        <f t="shared" si="171"/>
        <v>111.995</v>
      </c>
      <c r="O188" s="22">
        <f t="shared" si="171"/>
        <v>111.995</v>
      </c>
      <c r="P188" s="22">
        <f t="shared" si="171"/>
        <v>111.995</v>
      </c>
      <c r="Q188" s="22">
        <f t="shared" si="172"/>
        <v>111.995</v>
      </c>
      <c r="R188" s="22">
        <f t="shared" si="171"/>
        <v>111.995</v>
      </c>
      <c r="S188" s="17"/>
    </row>
    <row r="189" spans="2:28">
      <c r="B189" s="18" t="s">
        <v>58</v>
      </c>
      <c r="C189" s="14" t="s">
        <v>24</v>
      </c>
      <c r="D189" s="19"/>
      <c r="E189" s="19"/>
      <c r="F189" s="19"/>
      <c r="G189" s="21">
        <f>1213.974*1.3</f>
        <v>1578.1661999999999</v>
      </c>
      <c r="H189" s="22">
        <f t="shared" si="173"/>
        <v>1578.1661999999999</v>
      </c>
      <c r="I189" s="22">
        <f t="shared" si="171"/>
        <v>1578.1661999999999</v>
      </c>
      <c r="J189" s="22">
        <f t="shared" si="171"/>
        <v>1578.1661999999999</v>
      </c>
      <c r="K189" s="22">
        <f t="shared" si="171"/>
        <v>1578.1661999999999</v>
      </c>
      <c r="L189" s="22">
        <f t="shared" si="171"/>
        <v>1578.1661999999999</v>
      </c>
      <c r="M189" s="22">
        <f t="shared" si="171"/>
        <v>1578.1661999999999</v>
      </c>
      <c r="N189" s="22">
        <f t="shared" si="171"/>
        <v>1578.1661999999999</v>
      </c>
      <c r="O189" s="22">
        <f t="shared" si="171"/>
        <v>1578.1661999999999</v>
      </c>
      <c r="P189" s="22">
        <f t="shared" si="171"/>
        <v>1578.1661999999999</v>
      </c>
      <c r="Q189" s="22">
        <f t="shared" si="172"/>
        <v>1578.1661999999999</v>
      </c>
      <c r="R189" s="22">
        <f t="shared" si="171"/>
        <v>1578.1661999999999</v>
      </c>
      <c r="S189" s="17"/>
    </row>
    <row r="190" spans="2:28" ht="14.45" hidden="1" customHeight="1">
      <c r="B190" s="18" t="s">
        <v>60</v>
      </c>
      <c r="C190" s="14" t="s">
        <v>24</v>
      </c>
      <c r="D190" s="19"/>
      <c r="E190" s="19"/>
      <c r="F190" s="19"/>
      <c r="G190" s="21"/>
      <c r="H190" s="22">
        <f>G190</f>
        <v>0</v>
      </c>
      <c r="I190" s="22">
        <f t="shared" si="171"/>
        <v>0</v>
      </c>
      <c r="J190" s="22">
        <f t="shared" si="171"/>
        <v>0</v>
      </c>
      <c r="K190" s="22">
        <f t="shared" si="171"/>
        <v>0</v>
      </c>
      <c r="L190" s="22">
        <f t="shared" si="171"/>
        <v>0</v>
      </c>
      <c r="M190" s="22">
        <f t="shared" si="171"/>
        <v>0</v>
      </c>
      <c r="N190" s="22">
        <f t="shared" si="171"/>
        <v>0</v>
      </c>
      <c r="O190" s="22">
        <f t="shared" si="171"/>
        <v>0</v>
      </c>
      <c r="P190" s="22">
        <f t="shared" si="171"/>
        <v>0</v>
      </c>
      <c r="Q190" s="22">
        <f t="shared" si="172"/>
        <v>0</v>
      </c>
      <c r="R190" s="22">
        <f t="shared" si="171"/>
        <v>0</v>
      </c>
      <c r="S190" s="17"/>
    </row>
    <row r="191" spans="2:28">
      <c r="B191" s="26" t="s">
        <v>25</v>
      </c>
      <c r="C191" s="27" t="s">
        <v>24</v>
      </c>
      <c r="D191" s="28"/>
      <c r="E191" s="28"/>
      <c r="F191" s="28"/>
      <c r="G191" s="29">
        <f>SUM(G186:G190)</f>
        <v>2172.3987999999999</v>
      </c>
      <c r="H191" s="29">
        <f>SUM(H186:H190)</f>
        <v>2172.3987999999999</v>
      </c>
      <c r="I191" s="29">
        <f t="shared" ref="I191:R191" si="176">SUM(I186:I190)</f>
        <v>2172.3987999999999</v>
      </c>
      <c r="J191" s="29">
        <f t="shared" si="176"/>
        <v>2172.3987999999999</v>
      </c>
      <c r="K191" s="29">
        <f t="shared" si="176"/>
        <v>2172.3987999999999</v>
      </c>
      <c r="L191" s="29">
        <f t="shared" si="176"/>
        <v>2172.3987999999999</v>
      </c>
      <c r="M191" s="29">
        <f t="shared" si="176"/>
        <v>2172.3987999999999</v>
      </c>
      <c r="N191" s="29">
        <f t="shared" si="176"/>
        <v>2172.3987999999999</v>
      </c>
      <c r="O191" s="29">
        <f t="shared" si="176"/>
        <v>2172.3987999999999</v>
      </c>
      <c r="P191" s="29">
        <f t="shared" ref="P191" si="177">SUM(P186:P190)</f>
        <v>2172.3987999999999</v>
      </c>
      <c r="Q191" s="29">
        <f t="shared" si="176"/>
        <v>2172.3987999999999</v>
      </c>
      <c r="R191" s="29">
        <f t="shared" si="176"/>
        <v>2172.3987999999999</v>
      </c>
      <c r="S191" s="17"/>
    </row>
    <row r="192" spans="2:28">
      <c r="B192" s="96" t="s">
        <v>62</v>
      </c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6"/>
    </row>
    <row r="193" spans="2:22">
      <c r="B193" s="14" t="s">
        <v>48</v>
      </c>
      <c r="C193" s="14" t="s">
        <v>49</v>
      </c>
      <c r="D193" s="15"/>
      <c r="E193" s="15"/>
      <c r="F193" s="16"/>
      <c r="G193" s="97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17"/>
    </row>
    <row r="194" spans="2:22">
      <c r="B194" s="18" t="s">
        <v>50</v>
      </c>
      <c r="C194" s="14" t="s">
        <v>20</v>
      </c>
      <c r="D194" s="19"/>
      <c r="E194" s="19"/>
      <c r="F194" s="20"/>
      <c r="G194" s="99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17"/>
    </row>
    <row r="195" spans="2:22" hidden="1">
      <c r="B195" s="18" t="s">
        <v>52</v>
      </c>
      <c r="C195" s="14" t="s">
        <v>20</v>
      </c>
      <c r="D195" s="19"/>
      <c r="E195" s="19"/>
      <c r="F195" s="20"/>
      <c r="G195" s="100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17"/>
      <c r="T195" s="25"/>
      <c r="U195" s="25"/>
      <c r="V195" s="25"/>
    </row>
    <row r="196" spans="2:22">
      <c r="B196" s="18" t="s">
        <v>54</v>
      </c>
      <c r="C196" s="14" t="s">
        <v>55</v>
      </c>
      <c r="D196" s="19"/>
      <c r="E196" s="19"/>
      <c r="F196" s="20"/>
      <c r="G196" s="100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17"/>
      <c r="T196" s="25"/>
      <c r="U196" s="25"/>
      <c r="V196" s="25"/>
    </row>
    <row r="197" spans="2:22">
      <c r="B197" s="18" t="s">
        <v>58</v>
      </c>
      <c r="C197" s="14" t="s">
        <v>20</v>
      </c>
      <c r="D197" s="19"/>
      <c r="E197" s="19"/>
      <c r="F197" s="20"/>
      <c r="G197" s="100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17"/>
      <c r="T197" s="25"/>
      <c r="U197" s="25"/>
      <c r="V197" s="25"/>
    </row>
    <row r="198" spans="2:22" hidden="1">
      <c r="B198" s="18" t="s">
        <v>60</v>
      </c>
      <c r="C198" s="14" t="s">
        <v>20</v>
      </c>
      <c r="D198" s="19"/>
      <c r="E198" s="19"/>
      <c r="F198" s="20"/>
      <c r="G198" s="100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17"/>
      <c r="T198" s="25"/>
      <c r="U198" s="25"/>
      <c r="V198" s="25"/>
    </row>
    <row r="199" spans="2:22">
      <c r="B199" s="18" t="s">
        <v>50</v>
      </c>
      <c r="C199" s="14" t="s">
        <v>24</v>
      </c>
      <c r="D199" s="19"/>
      <c r="E199" s="19"/>
      <c r="F199" s="20"/>
      <c r="G199" s="100"/>
      <c r="H199" s="22">
        <f>H194*$U181</f>
        <v>0</v>
      </c>
      <c r="I199" s="22">
        <f t="shared" ref="I199:R199" si="178">I194*$U181</f>
        <v>0</v>
      </c>
      <c r="J199" s="22">
        <f t="shared" si="178"/>
        <v>0</v>
      </c>
      <c r="K199" s="22">
        <f t="shared" si="178"/>
        <v>0</v>
      </c>
      <c r="L199" s="22">
        <f t="shared" si="178"/>
        <v>0</v>
      </c>
      <c r="M199" s="22">
        <f t="shared" si="178"/>
        <v>0</v>
      </c>
      <c r="N199" s="22">
        <f t="shared" si="178"/>
        <v>0</v>
      </c>
      <c r="O199" s="22">
        <f t="shared" si="178"/>
        <v>0</v>
      </c>
      <c r="P199" s="22">
        <f t="shared" si="178"/>
        <v>0</v>
      </c>
      <c r="Q199" s="22">
        <f t="shared" si="178"/>
        <v>0</v>
      </c>
      <c r="R199" s="22">
        <f t="shared" si="178"/>
        <v>0</v>
      </c>
      <c r="S199" s="17"/>
      <c r="T199" s="25"/>
      <c r="U199" s="25"/>
      <c r="V199" s="25"/>
    </row>
    <row r="200" spans="2:22" hidden="1">
      <c r="B200" s="18" t="s">
        <v>52</v>
      </c>
      <c r="C200" s="14" t="s">
        <v>24</v>
      </c>
      <c r="D200" s="19"/>
      <c r="E200" s="19"/>
      <c r="F200" s="20"/>
      <c r="G200" s="100"/>
      <c r="H200" s="22">
        <f t="shared" ref="H200" si="179">H195*$V182</f>
        <v>0</v>
      </c>
      <c r="I200" s="22">
        <f t="shared" ref="I200:R200" si="180">I195*$V182</f>
        <v>0</v>
      </c>
      <c r="J200" s="22">
        <f t="shared" si="180"/>
        <v>0</v>
      </c>
      <c r="K200" s="22">
        <f t="shared" si="180"/>
        <v>0</v>
      </c>
      <c r="L200" s="22">
        <f t="shared" si="180"/>
        <v>0</v>
      </c>
      <c r="M200" s="22">
        <f t="shared" si="180"/>
        <v>0</v>
      </c>
      <c r="N200" s="22">
        <f t="shared" si="180"/>
        <v>0</v>
      </c>
      <c r="O200" s="22">
        <f t="shared" si="180"/>
        <v>0</v>
      </c>
      <c r="P200" s="22">
        <f t="shared" si="180"/>
        <v>0</v>
      </c>
      <c r="Q200" s="22">
        <f t="shared" si="180"/>
        <v>0</v>
      </c>
      <c r="R200" s="22">
        <f t="shared" si="180"/>
        <v>0</v>
      </c>
      <c r="S200" s="17"/>
      <c r="T200" s="25"/>
      <c r="U200" s="25"/>
      <c r="V200" s="25"/>
    </row>
    <row r="201" spans="2:22">
      <c r="B201" s="18" t="s">
        <v>54</v>
      </c>
      <c r="C201" s="14" t="s">
        <v>24</v>
      </c>
      <c r="D201" s="19"/>
      <c r="E201" s="19"/>
      <c r="F201" s="20"/>
      <c r="G201" s="100"/>
      <c r="H201" s="22">
        <f>H196*$U183</f>
        <v>0</v>
      </c>
      <c r="I201" s="22">
        <f t="shared" ref="I201:R201" si="181">I196*$U183</f>
        <v>0</v>
      </c>
      <c r="J201" s="22">
        <f t="shared" si="181"/>
        <v>0</v>
      </c>
      <c r="K201" s="22">
        <f t="shared" si="181"/>
        <v>0</v>
      </c>
      <c r="L201" s="22">
        <f t="shared" si="181"/>
        <v>0</v>
      </c>
      <c r="M201" s="22">
        <f t="shared" si="181"/>
        <v>0</v>
      </c>
      <c r="N201" s="22">
        <f t="shared" si="181"/>
        <v>0</v>
      </c>
      <c r="O201" s="22">
        <f t="shared" si="181"/>
        <v>0</v>
      </c>
      <c r="P201" s="22">
        <f t="shared" si="181"/>
        <v>0</v>
      </c>
      <c r="Q201" s="22">
        <f t="shared" si="181"/>
        <v>0</v>
      </c>
      <c r="R201" s="22">
        <f t="shared" si="181"/>
        <v>0</v>
      </c>
      <c r="S201" s="17"/>
      <c r="T201" s="25"/>
      <c r="U201" s="25"/>
      <c r="V201" s="25"/>
    </row>
    <row r="202" spans="2:22">
      <c r="B202" s="18" t="s">
        <v>58</v>
      </c>
      <c r="C202" s="14" t="s">
        <v>24</v>
      </c>
      <c r="D202" s="19"/>
      <c r="E202" s="19"/>
      <c r="F202" s="19"/>
      <c r="G202" s="100"/>
      <c r="H202" s="22">
        <f>H197*$U184</f>
        <v>0</v>
      </c>
      <c r="I202" s="22">
        <f t="shared" ref="I202:R202" si="182">I197*$U184</f>
        <v>0</v>
      </c>
      <c r="J202" s="22">
        <f t="shared" si="182"/>
        <v>0</v>
      </c>
      <c r="K202" s="22">
        <f t="shared" si="182"/>
        <v>0</v>
      </c>
      <c r="L202" s="22">
        <f t="shared" si="182"/>
        <v>0</v>
      </c>
      <c r="M202" s="22">
        <f t="shared" si="182"/>
        <v>0</v>
      </c>
      <c r="N202" s="22">
        <f t="shared" si="182"/>
        <v>0</v>
      </c>
      <c r="O202" s="22">
        <f t="shared" si="182"/>
        <v>0</v>
      </c>
      <c r="P202" s="22">
        <f t="shared" si="182"/>
        <v>0</v>
      </c>
      <c r="Q202" s="22">
        <f t="shared" si="182"/>
        <v>0</v>
      </c>
      <c r="R202" s="22">
        <f t="shared" si="182"/>
        <v>0</v>
      </c>
      <c r="S202" s="17"/>
      <c r="T202" s="25"/>
      <c r="U202" s="25"/>
      <c r="V202" s="25"/>
    </row>
    <row r="203" spans="2:22" hidden="1">
      <c r="B203" s="18" t="s">
        <v>60</v>
      </c>
      <c r="C203" s="14" t="s">
        <v>24</v>
      </c>
      <c r="D203" s="19"/>
      <c r="E203" s="19"/>
      <c r="F203" s="19"/>
      <c r="G203" s="31"/>
      <c r="H203" s="22">
        <f t="shared" ref="H203:R203" si="183">H198*$W187</f>
        <v>0</v>
      </c>
      <c r="I203" s="22">
        <f t="shared" si="183"/>
        <v>0</v>
      </c>
      <c r="J203" s="22">
        <f t="shared" si="183"/>
        <v>0</v>
      </c>
      <c r="K203" s="22">
        <f t="shared" si="183"/>
        <v>0</v>
      </c>
      <c r="L203" s="22">
        <f t="shared" si="183"/>
        <v>0</v>
      </c>
      <c r="M203" s="22">
        <f t="shared" si="183"/>
        <v>0</v>
      </c>
      <c r="N203" s="22">
        <f t="shared" si="183"/>
        <v>0</v>
      </c>
      <c r="O203" s="22">
        <f t="shared" si="183"/>
        <v>0</v>
      </c>
      <c r="P203" s="22">
        <f t="shared" ref="P203" si="184">P198*$W187</f>
        <v>0</v>
      </c>
      <c r="Q203" s="22">
        <f t="shared" si="183"/>
        <v>0</v>
      </c>
      <c r="R203" s="22">
        <f t="shared" si="183"/>
        <v>0</v>
      </c>
      <c r="S203" s="17"/>
      <c r="T203" s="25"/>
      <c r="U203" s="25"/>
      <c r="V203" s="25"/>
    </row>
    <row r="204" spans="2:22">
      <c r="B204" s="26" t="s">
        <v>25</v>
      </c>
      <c r="C204" s="27" t="s">
        <v>24</v>
      </c>
      <c r="D204" s="28"/>
      <c r="E204" s="28"/>
      <c r="F204" s="28"/>
      <c r="G204" s="26"/>
      <c r="H204" s="29">
        <f>SUM(H199:H202)</f>
        <v>0</v>
      </c>
      <c r="I204" s="29">
        <f t="shared" ref="I204:R204" si="185">SUM(I199:I202)</f>
        <v>0</v>
      </c>
      <c r="J204" s="29">
        <f t="shared" si="185"/>
        <v>0</v>
      </c>
      <c r="K204" s="29">
        <f t="shared" si="185"/>
        <v>0</v>
      </c>
      <c r="L204" s="29">
        <f t="shared" si="185"/>
        <v>0</v>
      </c>
      <c r="M204" s="29">
        <f t="shared" si="185"/>
        <v>0</v>
      </c>
      <c r="N204" s="29">
        <f t="shared" si="185"/>
        <v>0</v>
      </c>
      <c r="O204" s="29">
        <f t="shared" si="185"/>
        <v>0</v>
      </c>
      <c r="P204" s="29">
        <f t="shared" ref="P204" si="186">SUM(P199:P202)</f>
        <v>0</v>
      </c>
      <c r="Q204" s="29">
        <f t="shared" si="185"/>
        <v>0</v>
      </c>
      <c r="R204" s="29">
        <f t="shared" si="185"/>
        <v>0</v>
      </c>
      <c r="S204" s="17"/>
      <c r="T204" s="25"/>
      <c r="U204" s="25"/>
      <c r="V204" s="25"/>
    </row>
    <row r="205" spans="2:22">
      <c r="B205" s="96" t="s">
        <v>63</v>
      </c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6"/>
      <c r="T205" s="8"/>
      <c r="U205" s="8"/>
      <c r="V205" s="8"/>
    </row>
    <row r="206" spans="2:22">
      <c r="B206" s="14" t="s">
        <v>48</v>
      </c>
      <c r="C206" s="14" t="s">
        <v>49</v>
      </c>
      <c r="D206" s="15"/>
      <c r="E206" s="15"/>
      <c r="F206" s="16"/>
      <c r="G206" s="97"/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17"/>
      <c r="T206" s="39"/>
      <c r="U206" s="39"/>
      <c r="V206" s="39"/>
    </row>
    <row r="207" spans="2:22">
      <c r="B207" s="18" t="s">
        <v>50</v>
      </c>
      <c r="C207" s="14" t="s">
        <v>20</v>
      </c>
      <c r="D207" s="19"/>
      <c r="E207" s="19"/>
      <c r="F207" s="20"/>
      <c r="G207" s="99"/>
      <c r="H207" s="22">
        <f t="shared" ref="H207:R216" si="187">H181-H194</f>
        <v>101.4</v>
      </c>
      <c r="I207" s="22">
        <f t="shared" si="187"/>
        <v>101.4</v>
      </c>
      <c r="J207" s="22">
        <f t="shared" si="187"/>
        <v>101.4</v>
      </c>
      <c r="K207" s="22">
        <f t="shared" si="187"/>
        <v>101.4</v>
      </c>
      <c r="L207" s="22">
        <f t="shared" si="187"/>
        <v>101.4</v>
      </c>
      <c r="M207" s="22">
        <f t="shared" si="187"/>
        <v>101.4</v>
      </c>
      <c r="N207" s="22">
        <f t="shared" si="187"/>
        <v>101.4</v>
      </c>
      <c r="O207" s="22">
        <f t="shared" si="187"/>
        <v>101.4</v>
      </c>
      <c r="P207" s="22">
        <f t="shared" ref="P207" si="188">P181-P194</f>
        <v>101.4</v>
      </c>
      <c r="Q207" s="22">
        <f t="shared" si="187"/>
        <v>101.4</v>
      </c>
      <c r="R207" s="22">
        <f t="shared" si="187"/>
        <v>101.4</v>
      </c>
      <c r="S207" s="17"/>
      <c r="T207" s="39"/>
      <c r="U207" s="39"/>
      <c r="V207" s="39"/>
    </row>
    <row r="208" spans="2:22" hidden="1">
      <c r="B208" s="18" t="s">
        <v>52</v>
      </c>
      <c r="C208" s="14" t="s">
        <v>20</v>
      </c>
      <c r="D208" s="19"/>
      <c r="E208" s="19"/>
      <c r="F208" s="20"/>
      <c r="G208" s="100"/>
      <c r="H208" s="22">
        <f t="shared" si="187"/>
        <v>0</v>
      </c>
      <c r="I208" s="22">
        <f t="shared" si="187"/>
        <v>0</v>
      </c>
      <c r="J208" s="22">
        <f t="shared" si="187"/>
        <v>0</v>
      </c>
      <c r="K208" s="22">
        <f t="shared" si="187"/>
        <v>0</v>
      </c>
      <c r="L208" s="22">
        <f t="shared" si="187"/>
        <v>0</v>
      </c>
      <c r="M208" s="22">
        <f t="shared" si="187"/>
        <v>0</v>
      </c>
      <c r="N208" s="22">
        <f t="shared" si="187"/>
        <v>0</v>
      </c>
      <c r="O208" s="22">
        <f t="shared" si="187"/>
        <v>0</v>
      </c>
      <c r="P208" s="22">
        <f t="shared" ref="P208" si="189">P182-P195</f>
        <v>0</v>
      </c>
      <c r="Q208" s="22">
        <f t="shared" si="187"/>
        <v>0</v>
      </c>
      <c r="R208" s="22">
        <f t="shared" si="187"/>
        <v>0</v>
      </c>
      <c r="S208" s="17"/>
      <c r="T208" s="39"/>
      <c r="U208" s="39"/>
      <c r="V208" s="39"/>
    </row>
    <row r="209" spans="2:26">
      <c r="B209" s="18" t="s">
        <v>54</v>
      </c>
      <c r="C209" s="14" t="s">
        <v>55</v>
      </c>
      <c r="D209" s="19"/>
      <c r="E209" s="19"/>
      <c r="F209" s="20"/>
      <c r="G209" s="100"/>
      <c r="H209" s="22">
        <f t="shared" si="187"/>
        <v>1512</v>
      </c>
      <c r="I209" s="22">
        <f t="shared" si="187"/>
        <v>1512</v>
      </c>
      <c r="J209" s="22">
        <f t="shared" si="187"/>
        <v>1512</v>
      </c>
      <c r="K209" s="22">
        <f t="shared" si="187"/>
        <v>1512</v>
      </c>
      <c r="L209" s="22">
        <f t="shared" si="187"/>
        <v>1512</v>
      </c>
      <c r="M209" s="22">
        <f t="shared" si="187"/>
        <v>1512</v>
      </c>
      <c r="N209" s="22">
        <f t="shared" si="187"/>
        <v>1512</v>
      </c>
      <c r="O209" s="22">
        <f t="shared" si="187"/>
        <v>1512</v>
      </c>
      <c r="P209" s="22">
        <f t="shared" ref="P209" si="190">P183-P196</f>
        <v>1512</v>
      </c>
      <c r="Q209" s="22">
        <f t="shared" si="187"/>
        <v>1512</v>
      </c>
      <c r="R209" s="22">
        <f t="shared" si="187"/>
        <v>1512</v>
      </c>
      <c r="S209" s="17"/>
      <c r="T209" s="39"/>
      <c r="U209" s="39"/>
      <c r="V209" s="39"/>
    </row>
    <row r="210" spans="2:26">
      <c r="B210" s="18" t="s">
        <v>58</v>
      </c>
      <c r="C210" s="14" t="s">
        <v>20</v>
      </c>
      <c r="D210" s="19"/>
      <c r="E210" s="19"/>
      <c r="F210" s="20"/>
      <c r="G210" s="100"/>
      <c r="H210" s="22">
        <f t="shared" si="187"/>
        <v>1140.8699999999999</v>
      </c>
      <c r="I210" s="22">
        <f t="shared" si="187"/>
        <v>1140.8699999999999</v>
      </c>
      <c r="J210" s="22">
        <f t="shared" si="187"/>
        <v>1140.8699999999999</v>
      </c>
      <c r="K210" s="22">
        <f t="shared" si="187"/>
        <v>1140.8699999999999</v>
      </c>
      <c r="L210" s="22">
        <f t="shared" si="187"/>
        <v>1140.8699999999999</v>
      </c>
      <c r="M210" s="22">
        <f t="shared" si="187"/>
        <v>1140.8699999999999</v>
      </c>
      <c r="N210" s="22">
        <f t="shared" si="187"/>
        <v>1140.8699999999999</v>
      </c>
      <c r="O210" s="22">
        <f t="shared" si="187"/>
        <v>1140.8699999999999</v>
      </c>
      <c r="P210" s="22">
        <f t="shared" ref="P210" si="191">P184-P197</f>
        <v>1140.8699999999999</v>
      </c>
      <c r="Q210" s="22">
        <f t="shared" si="187"/>
        <v>1140.8699999999999</v>
      </c>
      <c r="R210" s="22">
        <f t="shared" si="187"/>
        <v>1140.8699999999999</v>
      </c>
      <c r="S210" s="17"/>
      <c r="T210" s="39"/>
      <c r="U210" s="39"/>
      <c r="V210" s="39"/>
    </row>
    <row r="211" spans="2:26" hidden="1">
      <c r="B211" s="18" t="s">
        <v>60</v>
      </c>
      <c r="C211" s="14" t="s">
        <v>20</v>
      </c>
      <c r="D211" s="19"/>
      <c r="E211" s="19"/>
      <c r="F211" s="20"/>
      <c r="G211" s="100"/>
      <c r="H211" s="22">
        <f t="shared" si="187"/>
        <v>0</v>
      </c>
      <c r="I211" s="22">
        <f t="shared" si="187"/>
        <v>0</v>
      </c>
      <c r="J211" s="22">
        <f t="shared" si="187"/>
        <v>0</v>
      </c>
      <c r="K211" s="22">
        <f t="shared" si="187"/>
        <v>0</v>
      </c>
      <c r="L211" s="22">
        <f t="shared" si="187"/>
        <v>0</v>
      </c>
      <c r="M211" s="22">
        <f t="shared" si="187"/>
        <v>0</v>
      </c>
      <c r="N211" s="22">
        <f t="shared" si="187"/>
        <v>0</v>
      </c>
      <c r="O211" s="22">
        <f t="shared" si="187"/>
        <v>0</v>
      </c>
      <c r="P211" s="22">
        <f t="shared" ref="P211" si="192">P185-P198</f>
        <v>0</v>
      </c>
      <c r="Q211" s="22">
        <f t="shared" si="187"/>
        <v>0</v>
      </c>
      <c r="R211" s="22">
        <f t="shared" si="187"/>
        <v>0</v>
      </c>
      <c r="S211" s="17"/>
      <c r="T211" s="39"/>
      <c r="U211" s="39"/>
      <c r="V211" s="39"/>
    </row>
    <row r="212" spans="2:26">
      <c r="B212" s="18" t="s">
        <v>50</v>
      </c>
      <c r="C212" s="14" t="s">
        <v>24</v>
      </c>
      <c r="D212" s="19"/>
      <c r="E212" s="19"/>
      <c r="F212" s="20"/>
      <c r="G212" s="100"/>
      <c r="H212" s="22">
        <f t="shared" si="187"/>
        <v>482.23759999999999</v>
      </c>
      <c r="I212" s="22">
        <f t="shared" si="187"/>
        <v>482.23759999999999</v>
      </c>
      <c r="J212" s="22">
        <f t="shared" si="187"/>
        <v>482.23759999999999</v>
      </c>
      <c r="K212" s="22">
        <f t="shared" si="187"/>
        <v>482.23759999999999</v>
      </c>
      <c r="L212" s="22">
        <f t="shared" si="187"/>
        <v>482.23759999999999</v>
      </c>
      <c r="M212" s="22">
        <f t="shared" si="187"/>
        <v>482.23759999999999</v>
      </c>
      <c r="N212" s="22">
        <f t="shared" si="187"/>
        <v>482.23759999999999</v>
      </c>
      <c r="O212" s="22">
        <f t="shared" si="187"/>
        <v>482.23759999999999</v>
      </c>
      <c r="P212" s="22">
        <f t="shared" ref="P212" si="193">P186-P199</f>
        <v>482.23759999999999</v>
      </c>
      <c r="Q212" s="22">
        <f t="shared" si="187"/>
        <v>482.23759999999999</v>
      </c>
      <c r="R212" s="22">
        <f t="shared" si="187"/>
        <v>482.23759999999999</v>
      </c>
      <c r="S212" s="17"/>
      <c r="T212" s="39"/>
      <c r="U212" s="39"/>
      <c r="V212" s="39"/>
    </row>
    <row r="213" spans="2:26" hidden="1">
      <c r="B213" s="18" t="s">
        <v>52</v>
      </c>
      <c r="C213" s="14" t="s">
        <v>24</v>
      </c>
      <c r="D213" s="19"/>
      <c r="E213" s="19"/>
      <c r="F213" s="20"/>
      <c r="G213" s="100"/>
      <c r="H213" s="22">
        <f t="shared" si="187"/>
        <v>0</v>
      </c>
      <c r="I213" s="22">
        <f t="shared" si="187"/>
        <v>0</v>
      </c>
      <c r="J213" s="22">
        <f t="shared" si="187"/>
        <v>0</v>
      </c>
      <c r="K213" s="22">
        <f t="shared" si="187"/>
        <v>0</v>
      </c>
      <c r="L213" s="22">
        <f t="shared" si="187"/>
        <v>0</v>
      </c>
      <c r="M213" s="22">
        <f t="shared" si="187"/>
        <v>0</v>
      </c>
      <c r="N213" s="22">
        <f t="shared" si="187"/>
        <v>0</v>
      </c>
      <c r="O213" s="22">
        <f t="shared" si="187"/>
        <v>0</v>
      </c>
      <c r="P213" s="22">
        <f t="shared" ref="P213" si="194">P187-P200</f>
        <v>0</v>
      </c>
      <c r="Q213" s="22">
        <f t="shared" si="187"/>
        <v>0</v>
      </c>
      <c r="R213" s="22">
        <f t="shared" si="187"/>
        <v>0</v>
      </c>
      <c r="S213" s="17"/>
      <c r="T213" s="25"/>
      <c r="U213" s="25"/>
      <c r="V213" s="25"/>
    </row>
    <row r="214" spans="2:26">
      <c r="B214" s="18" t="s">
        <v>54</v>
      </c>
      <c r="C214" s="14" t="s">
        <v>24</v>
      </c>
      <c r="D214" s="19"/>
      <c r="E214" s="19"/>
      <c r="F214" s="20"/>
      <c r="G214" s="100"/>
      <c r="H214" s="22">
        <f t="shared" si="187"/>
        <v>111.995</v>
      </c>
      <c r="I214" s="22">
        <f t="shared" si="187"/>
        <v>111.995</v>
      </c>
      <c r="J214" s="22">
        <f t="shared" si="187"/>
        <v>111.995</v>
      </c>
      <c r="K214" s="22">
        <f t="shared" si="187"/>
        <v>111.995</v>
      </c>
      <c r="L214" s="22">
        <f t="shared" si="187"/>
        <v>111.995</v>
      </c>
      <c r="M214" s="22">
        <f t="shared" si="187"/>
        <v>111.995</v>
      </c>
      <c r="N214" s="22">
        <f t="shared" si="187"/>
        <v>111.995</v>
      </c>
      <c r="O214" s="22">
        <f t="shared" si="187"/>
        <v>111.995</v>
      </c>
      <c r="P214" s="22">
        <f t="shared" ref="P214" si="195">P188-P201</f>
        <v>111.995</v>
      </c>
      <c r="Q214" s="22">
        <f t="shared" si="187"/>
        <v>111.995</v>
      </c>
      <c r="R214" s="22">
        <f t="shared" si="187"/>
        <v>111.995</v>
      </c>
      <c r="S214" s="17"/>
      <c r="T214" s="25"/>
      <c r="U214" s="25"/>
      <c r="V214" s="25"/>
    </row>
    <row r="215" spans="2:26">
      <c r="B215" s="18" t="s">
        <v>58</v>
      </c>
      <c r="C215" s="14" t="s">
        <v>24</v>
      </c>
      <c r="D215" s="19"/>
      <c r="E215" s="19"/>
      <c r="F215" s="19"/>
      <c r="G215" s="100"/>
      <c r="H215" s="22">
        <f t="shared" si="187"/>
        <v>1578.1661999999999</v>
      </c>
      <c r="I215" s="22">
        <f t="shared" si="187"/>
        <v>1578.1661999999999</v>
      </c>
      <c r="J215" s="22">
        <f t="shared" si="187"/>
        <v>1578.1661999999999</v>
      </c>
      <c r="K215" s="22">
        <f t="shared" si="187"/>
        <v>1578.1661999999999</v>
      </c>
      <c r="L215" s="22">
        <f t="shared" si="187"/>
        <v>1578.1661999999999</v>
      </c>
      <c r="M215" s="22">
        <f t="shared" si="187"/>
        <v>1578.1661999999999</v>
      </c>
      <c r="N215" s="22">
        <f t="shared" si="187"/>
        <v>1578.1661999999999</v>
      </c>
      <c r="O215" s="22">
        <f t="shared" si="187"/>
        <v>1578.1661999999999</v>
      </c>
      <c r="P215" s="22">
        <f t="shared" ref="P215" si="196">P189-P202</f>
        <v>1578.1661999999999</v>
      </c>
      <c r="Q215" s="22">
        <f t="shared" si="187"/>
        <v>1578.1661999999999</v>
      </c>
      <c r="R215" s="22">
        <f t="shared" si="187"/>
        <v>1578.1661999999999</v>
      </c>
      <c r="S215" s="17"/>
      <c r="T215" s="25"/>
      <c r="U215" s="25"/>
      <c r="V215" s="25"/>
    </row>
    <row r="216" spans="2:26" hidden="1">
      <c r="B216" s="18" t="s">
        <v>60</v>
      </c>
      <c r="C216" s="14" t="s">
        <v>24</v>
      </c>
      <c r="D216" s="19"/>
      <c r="E216" s="19"/>
      <c r="F216" s="19"/>
      <c r="G216" s="31"/>
      <c r="H216" s="22">
        <f t="shared" si="187"/>
        <v>0</v>
      </c>
      <c r="I216" s="22">
        <f t="shared" si="187"/>
        <v>0</v>
      </c>
      <c r="J216" s="22">
        <f t="shared" si="187"/>
        <v>0</v>
      </c>
      <c r="K216" s="22">
        <f t="shared" si="187"/>
        <v>0</v>
      </c>
      <c r="L216" s="22">
        <f t="shared" si="187"/>
        <v>0</v>
      </c>
      <c r="M216" s="22">
        <f t="shared" si="187"/>
        <v>0</v>
      </c>
      <c r="N216" s="22">
        <f t="shared" si="187"/>
        <v>0</v>
      </c>
      <c r="O216" s="22">
        <f t="shared" si="187"/>
        <v>0</v>
      </c>
      <c r="P216" s="22">
        <f t="shared" ref="P216" si="197">P190-P203</f>
        <v>0</v>
      </c>
      <c r="Q216" s="22">
        <f t="shared" si="187"/>
        <v>0</v>
      </c>
      <c r="R216" s="22">
        <f t="shared" si="187"/>
        <v>0</v>
      </c>
      <c r="S216" s="17"/>
      <c r="T216" s="25"/>
      <c r="U216" s="25"/>
      <c r="V216" s="25"/>
    </row>
    <row r="217" spans="2:26">
      <c r="B217" s="26" t="s">
        <v>25</v>
      </c>
      <c r="C217" s="27" t="s">
        <v>24</v>
      </c>
      <c r="D217" s="28"/>
      <c r="E217" s="28"/>
      <c r="F217" s="28"/>
      <c r="G217" s="26"/>
      <c r="H217" s="29">
        <f>SUM(H212:H216)</f>
        <v>2172.3987999999999</v>
      </c>
      <c r="I217" s="29">
        <f t="shared" ref="I217:R217" si="198">SUM(I212:I216)</f>
        <v>2172.3987999999999</v>
      </c>
      <c r="J217" s="29">
        <f t="shared" si="198"/>
        <v>2172.3987999999999</v>
      </c>
      <c r="K217" s="29">
        <f t="shared" si="198"/>
        <v>2172.3987999999999</v>
      </c>
      <c r="L217" s="29">
        <f t="shared" si="198"/>
        <v>2172.3987999999999</v>
      </c>
      <c r="M217" s="29">
        <f t="shared" si="198"/>
        <v>2172.3987999999999</v>
      </c>
      <c r="N217" s="29">
        <f t="shared" si="198"/>
        <v>2172.3987999999999</v>
      </c>
      <c r="O217" s="29">
        <f t="shared" si="198"/>
        <v>2172.3987999999999</v>
      </c>
      <c r="P217" s="29">
        <f t="shared" ref="P217" si="199">SUM(P212:P216)</f>
        <v>2172.3987999999999</v>
      </c>
      <c r="Q217" s="29">
        <f t="shared" si="198"/>
        <v>2172.3987999999999</v>
      </c>
      <c r="R217" s="29">
        <f t="shared" si="198"/>
        <v>2172.3987999999999</v>
      </c>
      <c r="S217" s="17"/>
      <c r="T217" s="25"/>
      <c r="U217" s="25"/>
      <c r="V217" s="25"/>
    </row>
    <row r="218" spans="2:26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8"/>
      <c r="U218" s="8"/>
      <c r="V218" s="8"/>
    </row>
    <row r="219" spans="2:26">
      <c r="B219" s="101" t="str">
        <f>'E2 Údaje a hodnotící tabulky1 '!B94</f>
        <v>Rabasova galerie Rakovník, příspěvková organizace</v>
      </c>
      <c r="C219" s="102"/>
      <c r="D219" s="102"/>
      <c r="E219" s="102"/>
      <c r="F219" s="102"/>
      <c r="G219" s="102"/>
      <c r="H219" s="102"/>
      <c r="I219" s="102"/>
      <c r="J219" s="102"/>
      <c r="K219" s="102"/>
      <c r="L219" s="102"/>
      <c r="M219" s="102"/>
      <c r="N219" s="102"/>
      <c r="O219" s="102"/>
      <c r="P219" s="102"/>
      <c r="Q219" s="102"/>
      <c r="R219" s="102"/>
      <c r="S219" s="6"/>
      <c r="T219" s="8"/>
      <c r="U219" s="8"/>
      <c r="V219" s="8"/>
    </row>
    <row r="220" spans="2:26">
      <c r="B220" s="103"/>
      <c r="C220" s="104"/>
      <c r="D220" s="104"/>
      <c r="E220" s="104"/>
      <c r="F220" s="104"/>
      <c r="G220" s="104"/>
      <c r="H220" s="104"/>
      <c r="I220" s="104"/>
      <c r="J220" s="104"/>
      <c r="K220" s="104"/>
      <c r="L220" s="104"/>
      <c r="M220" s="104"/>
      <c r="N220" s="104"/>
      <c r="O220" s="104"/>
      <c r="P220" s="104"/>
      <c r="Q220" s="104"/>
      <c r="R220" s="104"/>
      <c r="S220" s="6"/>
      <c r="T220" s="8"/>
      <c r="U220" s="8"/>
      <c r="V220" s="8"/>
    </row>
    <row r="221" spans="2:26">
      <c r="B221" s="40" t="s">
        <v>39</v>
      </c>
      <c r="C221" s="10">
        <f>C5</f>
        <v>10</v>
      </c>
      <c r="D221" s="11"/>
      <c r="E221" s="11"/>
      <c r="F221" s="12" t="s">
        <v>40</v>
      </c>
      <c r="G221" s="12" t="s">
        <v>41</v>
      </c>
      <c r="H221" s="12">
        <f>H178</f>
        <v>0</v>
      </c>
      <c r="I221" s="12">
        <f t="shared" ref="I221:R221" si="200">I178</f>
        <v>1</v>
      </c>
      <c r="J221" s="12">
        <f t="shared" si="200"/>
        <v>2</v>
      </c>
      <c r="K221" s="12">
        <f t="shared" si="200"/>
        <v>3</v>
      </c>
      <c r="L221" s="12">
        <f t="shared" si="200"/>
        <v>4</v>
      </c>
      <c r="M221" s="12">
        <f t="shared" si="200"/>
        <v>5</v>
      </c>
      <c r="N221" s="12">
        <f t="shared" si="200"/>
        <v>6</v>
      </c>
      <c r="O221" s="12">
        <f t="shared" si="200"/>
        <v>7</v>
      </c>
      <c r="P221" s="12">
        <f t="shared" si="200"/>
        <v>8</v>
      </c>
      <c r="Q221" s="12">
        <f t="shared" si="200"/>
        <v>9</v>
      </c>
      <c r="R221" s="12">
        <f t="shared" si="200"/>
        <v>10</v>
      </c>
      <c r="S221" s="13"/>
      <c r="T221" s="13"/>
      <c r="U221" s="13"/>
      <c r="V221" s="13"/>
    </row>
    <row r="222" spans="2:26" ht="14.45" customHeight="1">
      <c r="B222" s="105" t="s">
        <v>43</v>
      </c>
      <c r="C222" s="105"/>
      <c r="D222" s="105"/>
      <c r="E222" s="105"/>
      <c r="F222" s="105"/>
      <c r="G222" s="105"/>
      <c r="H222" s="105"/>
      <c r="I222" s="105"/>
      <c r="J222" s="105"/>
      <c r="K222" s="105"/>
      <c r="L222" s="105"/>
      <c r="M222" s="105"/>
      <c r="N222" s="105"/>
      <c r="O222" s="105"/>
      <c r="P222" s="105"/>
      <c r="Q222" s="105"/>
      <c r="R222" s="105"/>
      <c r="S222" s="6"/>
      <c r="T222" s="106" t="s">
        <v>44</v>
      </c>
      <c r="U222" s="106" t="s">
        <v>45</v>
      </c>
      <c r="V222" s="106" t="s">
        <v>46</v>
      </c>
      <c r="X222" s="106" t="s">
        <v>44</v>
      </c>
      <c r="Y222" s="106" t="s">
        <v>47</v>
      </c>
      <c r="Z222" s="107"/>
    </row>
    <row r="223" spans="2:26">
      <c r="B223" s="14" t="s">
        <v>48</v>
      </c>
      <c r="C223" s="14" t="s">
        <v>49</v>
      </c>
      <c r="D223" s="15"/>
      <c r="E223" s="15"/>
      <c r="F223" s="16"/>
      <c r="G223" s="97"/>
      <c r="H223" s="98"/>
      <c r="I223" s="98"/>
      <c r="J223" s="98"/>
      <c r="K223" s="98"/>
      <c r="L223" s="98"/>
      <c r="M223" s="98"/>
      <c r="N223" s="98"/>
      <c r="O223" s="98"/>
      <c r="P223" s="98"/>
      <c r="Q223" s="98"/>
      <c r="R223" s="98"/>
      <c r="S223" s="17"/>
      <c r="T223" s="106"/>
      <c r="U223" s="106"/>
      <c r="V223" s="106"/>
      <c r="X223" s="106"/>
      <c r="Y223" s="106"/>
      <c r="Z223" s="107"/>
    </row>
    <row r="224" spans="2:26">
      <c r="B224" s="18" t="s">
        <v>50</v>
      </c>
      <c r="C224" s="14" t="s">
        <v>20</v>
      </c>
      <c r="D224" s="19"/>
      <c r="E224" s="19"/>
      <c r="F224" s="20"/>
      <c r="G224" s="21">
        <v>85.2</v>
      </c>
      <c r="H224" s="22">
        <f t="shared" ref="H224:H233" si="201">G224</f>
        <v>85.2</v>
      </c>
      <c r="I224" s="22">
        <f t="shared" ref="I224:I227" si="202">H224</f>
        <v>85.2</v>
      </c>
      <c r="J224" s="22">
        <f t="shared" ref="J224:J227" si="203">I224</f>
        <v>85.2</v>
      </c>
      <c r="K224" s="22">
        <f t="shared" ref="I224:R233" si="204">J224</f>
        <v>85.2</v>
      </c>
      <c r="L224" s="22">
        <f t="shared" si="204"/>
        <v>85.2</v>
      </c>
      <c r="M224" s="22">
        <f t="shared" si="204"/>
        <v>85.2</v>
      </c>
      <c r="N224" s="22">
        <f t="shared" si="204"/>
        <v>85.2</v>
      </c>
      <c r="O224" s="22">
        <f t="shared" si="204"/>
        <v>85.2</v>
      </c>
      <c r="P224" s="22">
        <f t="shared" si="204"/>
        <v>85.2</v>
      </c>
      <c r="Q224" s="22">
        <f t="shared" ref="Q224:Q233" si="205">O224</f>
        <v>85.2</v>
      </c>
      <c r="R224" s="22">
        <f t="shared" si="204"/>
        <v>85.2</v>
      </c>
      <c r="S224" s="17"/>
      <c r="T224" s="23" t="s">
        <v>66</v>
      </c>
      <c r="U224" s="24">
        <f>4.19967125188487*1.3</f>
        <v>5.4595726274503313</v>
      </c>
      <c r="V224" s="24">
        <f>U224*Z224</f>
        <v>6.6060828792149007</v>
      </c>
      <c r="X224" s="23" t="s">
        <v>50</v>
      </c>
      <c r="Y224" s="88">
        <v>0.21</v>
      </c>
      <c r="Z224" s="89">
        <f>1+Y224</f>
        <v>1.21</v>
      </c>
    </row>
    <row r="225" spans="2:26" ht="14.45" hidden="1" customHeight="1">
      <c r="B225" s="18" t="s">
        <v>52</v>
      </c>
      <c r="C225" s="14" t="s">
        <v>20</v>
      </c>
      <c r="D225" s="19"/>
      <c r="E225" s="19"/>
      <c r="F225" s="20"/>
      <c r="G225" s="21"/>
      <c r="H225" s="22">
        <f t="shared" si="201"/>
        <v>0</v>
      </c>
      <c r="I225" s="22">
        <f t="shared" si="202"/>
        <v>0</v>
      </c>
      <c r="J225" s="22">
        <f t="shared" si="203"/>
        <v>0</v>
      </c>
      <c r="K225" s="22">
        <f t="shared" si="204"/>
        <v>0</v>
      </c>
      <c r="L225" s="22">
        <f t="shared" si="204"/>
        <v>0</v>
      </c>
      <c r="M225" s="22">
        <f t="shared" si="204"/>
        <v>0</v>
      </c>
      <c r="N225" s="22">
        <f t="shared" si="204"/>
        <v>0</v>
      </c>
      <c r="O225" s="22">
        <f t="shared" si="204"/>
        <v>0</v>
      </c>
      <c r="P225" s="22">
        <f t="shared" si="204"/>
        <v>0</v>
      </c>
      <c r="Q225" s="22">
        <f t="shared" si="205"/>
        <v>0</v>
      </c>
      <c r="R225" s="22">
        <f t="shared" si="204"/>
        <v>0</v>
      </c>
      <c r="S225" s="17"/>
      <c r="T225" s="23" t="s">
        <v>53</v>
      </c>
      <c r="U225" s="24">
        <f>IFERROR(G230/G225,0)</f>
        <v>0</v>
      </c>
      <c r="V225" s="24">
        <f t="shared" ref="V225:V227" si="206">U225*Z225</f>
        <v>0</v>
      </c>
      <c r="X225" s="23" t="s">
        <v>52</v>
      </c>
      <c r="Y225" s="88">
        <v>0.1</v>
      </c>
      <c r="Z225" s="89">
        <f t="shared" ref="Z225:Z227" si="207">1+Y225</f>
        <v>1.1000000000000001</v>
      </c>
    </row>
    <row r="226" spans="2:26">
      <c r="B226" s="18" t="s">
        <v>54</v>
      </c>
      <c r="C226" s="14" t="s">
        <v>55</v>
      </c>
      <c r="D226" s="19"/>
      <c r="E226" s="19"/>
      <c r="F226" s="20"/>
      <c r="G226" s="21">
        <v>22</v>
      </c>
      <c r="H226" s="22">
        <f t="shared" si="201"/>
        <v>22</v>
      </c>
      <c r="I226" s="22">
        <f t="shared" si="202"/>
        <v>22</v>
      </c>
      <c r="J226" s="22">
        <f t="shared" si="203"/>
        <v>22</v>
      </c>
      <c r="K226" s="22">
        <f t="shared" si="204"/>
        <v>22</v>
      </c>
      <c r="L226" s="22">
        <f t="shared" si="204"/>
        <v>22</v>
      </c>
      <c r="M226" s="22">
        <f t="shared" si="204"/>
        <v>22</v>
      </c>
      <c r="N226" s="22">
        <f t="shared" si="204"/>
        <v>22</v>
      </c>
      <c r="O226" s="22">
        <f t="shared" si="204"/>
        <v>22</v>
      </c>
      <c r="P226" s="22">
        <f t="shared" si="204"/>
        <v>22</v>
      </c>
      <c r="Q226" s="22">
        <f t="shared" si="205"/>
        <v>22</v>
      </c>
      <c r="R226" s="22">
        <f t="shared" si="204"/>
        <v>22</v>
      </c>
      <c r="S226" s="17"/>
      <c r="T226" s="23" t="s">
        <v>64</v>
      </c>
      <c r="U226" s="24">
        <f>IFERROR(G231/G226,0)</f>
        <v>8.8181818181818181E-2</v>
      </c>
      <c r="V226" s="24">
        <f t="shared" si="206"/>
        <v>9.7000000000000003E-2</v>
      </c>
      <c r="X226" s="23" t="s">
        <v>57</v>
      </c>
      <c r="Y226" s="88">
        <v>0.1</v>
      </c>
      <c r="Z226" s="89">
        <f t="shared" si="207"/>
        <v>1.1000000000000001</v>
      </c>
    </row>
    <row r="227" spans="2:26">
      <c r="B227" s="18" t="s">
        <v>58</v>
      </c>
      <c r="C227" s="14" t="s">
        <v>20</v>
      </c>
      <c r="D227" s="19"/>
      <c r="E227" s="19"/>
      <c r="F227" s="20"/>
      <c r="G227" s="21">
        <v>44.83</v>
      </c>
      <c r="H227" s="22">
        <f t="shared" si="201"/>
        <v>44.83</v>
      </c>
      <c r="I227" s="22">
        <f t="shared" si="202"/>
        <v>44.83</v>
      </c>
      <c r="J227" s="22">
        <f t="shared" si="203"/>
        <v>44.83</v>
      </c>
      <c r="K227" s="22">
        <f t="shared" si="204"/>
        <v>44.83</v>
      </c>
      <c r="L227" s="22">
        <f t="shared" si="204"/>
        <v>44.83</v>
      </c>
      <c r="M227" s="22">
        <f t="shared" si="204"/>
        <v>44.83</v>
      </c>
      <c r="N227" s="22">
        <f t="shared" si="204"/>
        <v>44.83</v>
      </c>
      <c r="O227" s="22">
        <f t="shared" si="204"/>
        <v>44.83</v>
      </c>
      <c r="P227" s="22">
        <f t="shared" si="204"/>
        <v>44.83</v>
      </c>
      <c r="Q227" s="22">
        <f t="shared" si="205"/>
        <v>44.83</v>
      </c>
      <c r="R227" s="22">
        <f t="shared" si="204"/>
        <v>44.83</v>
      </c>
      <c r="S227" s="17"/>
      <c r="T227" s="23" t="s">
        <v>59</v>
      </c>
      <c r="U227" s="24">
        <f>IFERROR(G232/G227,0)</f>
        <v>1.4402944456836939</v>
      </c>
      <c r="V227" s="24">
        <f t="shared" si="206"/>
        <v>1.7427562792772695</v>
      </c>
      <c r="X227" s="23" t="s">
        <v>58</v>
      </c>
      <c r="Y227" s="88">
        <v>0.21</v>
      </c>
      <c r="Z227" s="89">
        <f t="shared" si="207"/>
        <v>1.21</v>
      </c>
    </row>
    <row r="228" spans="2:26" ht="14.45" hidden="1" customHeight="1">
      <c r="B228" s="18" t="s">
        <v>60</v>
      </c>
      <c r="C228" s="14" t="s">
        <v>20</v>
      </c>
      <c r="D228" s="19"/>
      <c r="E228" s="19"/>
      <c r="F228" s="20"/>
      <c r="G228" s="21"/>
      <c r="H228" s="22">
        <f t="shared" si="201"/>
        <v>0</v>
      </c>
      <c r="I228" s="22">
        <f t="shared" si="204"/>
        <v>0</v>
      </c>
      <c r="J228" s="22">
        <f t="shared" si="204"/>
        <v>0</v>
      </c>
      <c r="K228" s="22">
        <f t="shared" si="204"/>
        <v>0</v>
      </c>
      <c r="L228" s="22">
        <f t="shared" si="204"/>
        <v>0</v>
      </c>
      <c r="M228" s="22">
        <f t="shared" si="204"/>
        <v>0</v>
      </c>
      <c r="N228" s="22">
        <f t="shared" si="204"/>
        <v>0</v>
      </c>
      <c r="O228" s="22">
        <f t="shared" si="204"/>
        <v>0</v>
      </c>
      <c r="P228" s="22">
        <f t="shared" si="204"/>
        <v>0</v>
      </c>
      <c r="Q228" s="22">
        <f t="shared" si="205"/>
        <v>0</v>
      </c>
      <c r="R228" s="22">
        <f t="shared" si="204"/>
        <v>0</v>
      </c>
      <c r="S228" s="17"/>
      <c r="T228" s="23"/>
      <c r="U228" s="24">
        <f>IFERROR(G233/G228,0)</f>
        <v>0</v>
      </c>
      <c r="V228" s="24">
        <f>U228*1.21</f>
        <v>0</v>
      </c>
    </row>
    <row r="229" spans="2:26">
      <c r="B229" s="18" t="s">
        <v>50</v>
      </c>
      <c r="C229" s="14" t="s">
        <v>24</v>
      </c>
      <c r="D229" s="19"/>
      <c r="E229" s="19"/>
      <c r="F229" s="20"/>
      <c r="G229" s="21">
        <f>G224*U224</f>
        <v>465.15558785876823</v>
      </c>
      <c r="H229" s="22">
        <f t="shared" si="201"/>
        <v>465.15558785876823</v>
      </c>
      <c r="I229" s="22">
        <f t="shared" si="204"/>
        <v>465.15558785876823</v>
      </c>
      <c r="J229" s="22">
        <f t="shared" si="204"/>
        <v>465.15558785876823</v>
      </c>
      <c r="K229" s="22">
        <f t="shared" si="204"/>
        <v>465.15558785876823</v>
      </c>
      <c r="L229" s="22">
        <f t="shared" si="204"/>
        <v>465.15558785876823</v>
      </c>
      <c r="M229" s="22">
        <f t="shared" si="204"/>
        <v>465.15558785876823</v>
      </c>
      <c r="N229" s="22">
        <f t="shared" si="204"/>
        <v>465.15558785876823</v>
      </c>
      <c r="O229" s="22">
        <f t="shared" si="204"/>
        <v>465.15558785876823</v>
      </c>
      <c r="P229" s="22">
        <f t="shared" si="204"/>
        <v>465.15558785876823</v>
      </c>
      <c r="Q229" s="22">
        <f t="shared" si="205"/>
        <v>465.15558785876823</v>
      </c>
      <c r="R229" s="22">
        <f t="shared" si="204"/>
        <v>465.15558785876823</v>
      </c>
      <c r="S229" s="17"/>
      <c r="T229" s="82" t="s">
        <v>67</v>
      </c>
    </row>
    <row r="230" spans="2:26" hidden="1">
      <c r="B230" s="18" t="s">
        <v>52</v>
      </c>
      <c r="C230" s="14" t="s">
        <v>24</v>
      </c>
      <c r="D230" s="19"/>
      <c r="E230" s="19"/>
      <c r="F230" s="20"/>
      <c r="G230" s="21"/>
      <c r="H230" s="22">
        <f t="shared" si="201"/>
        <v>0</v>
      </c>
      <c r="I230" s="22">
        <f t="shared" si="204"/>
        <v>0</v>
      </c>
      <c r="J230" s="22">
        <f t="shared" si="204"/>
        <v>0</v>
      </c>
      <c r="K230" s="22">
        <f t="shared" si="204"/>
        <v>0</v>
      </c>
      <c r="L230" s="22">
        <f t="shared" si="204"/>
        <v>0</v>
      </c>
      <c r="M230" s="22">
        <f t="shared" si="204"/>
        <v>0</v>
      </c>
      <c r="N230" s="22">
        <f t="shared" si="204"/>
        <v>0</v>
      </c>
      <c r="O230" s="22">
        <f t="shared" si="204"/>
        <v>0</v>
      </c>
      <c r="P230" s="22">
        <f t="shared" si="204"/>
        <v>0</v>
      </c>
      <c r="Q230" s="22">
        <f t="shared" si="205"/>
        <v>0</v>
      </c>
      <c r="R230" s="22">
        <f t="shared" si="204"/>
        <v>0</v>
      </c>
      <c r="S230" s="17"/>
      <c r="T230" s="25"/>
      <c r="U230" s="25"/>
      <c r="V230" s="25"/>
    </row>
    <row r="231" spans="2:26">
      <c r="B231" s="18" t="s">
        <v>54</v>
      </c>
      <c r="C231" s="14" t="s">
        <v>24</v>
      </c>
      <c r="D231" s="19"/>
      <c r="E231" s="19"/>
      <c r="F231" s="20"/>
      <c r="G231" s="21">
        <v>1.94</v>
      </c>
      <c r="H231" s="22">
        <f t="shared" si="201"/>
        <v>1.94</v>
      </c>
      <c r="I231" s="22">
        <f t="shared" si="204"/>
        <v>1.94</v>
      </c>
      <c r="J231" s="22">
        <f t="shared" si="204"/>
        <v>1.94</v>
      </c>
      <c r="K231" s="22">
        <f t="shared" si="204"/>
        <v>1.94</v>
      </c>
      <c r="L231" s="22">
        <f t="shared" si="204"/>
        <v>1.94</v>
      </c>
      <c r="M231" s="22">
        <f t="shared" si="204"/>
        <v>1.94</v>
      </c>
      <c r="N231" s="22">
        <f t="shared" si="204"/>
        <v>1.94</v>
      </c>
      <c r="O231" s="22">
        <f t="shared" si="204"/>
        <v>1.94</v>
      </c>
      <c r="P231" s="22">
        <f t="shared" si="204"/>
        <v>1.94</v>
      </c>
      <c r="Q231" s="22">
        <f t="shared" si="205"/>
        <v>1.94</v>
      </c>
      <c r="R231" s="22">
        <f t="shared" si="204"/>
        <v>1.94</v>
      </c>
      <c r="S231" s="17"/>
      <c r="T231" s="25"/>
      <c r="U231" s="25"/>
      <c r="V231" s="25"/>
    </row>
    <row r="232" spans="2:26">
      <c r="B232" s="18" t="s">
        <v>58</v>
      </c>
      <c r="C232" s="14" t="s">
        <v>24</v>
      </c>
      <c r="D232" s="19"/>
      <c r="E232" s="19"/>
      <c r="F232" s="19"/>
      <c r="G232" s="21">
        <f>49.668*1.3</f>
        <v>64.568399999999997</v>
      </c>
      <c r="H232" s="22">
        <f t="shared" si="201"/>
        <v>64.568399999999997</v>
      </c>
      <c r="I232" s="22">
        <f t="shared" si="204"/>
        <v>64.568399999999997</v>
      </c>
      <c r="J232" s="22">
        <f t="shared" si="204"/>
        <v>64.568399999999997</v>
      </c>
      <c r="K232" s="22">
        <f t="shared" si="204"/>
        <v>64.568399999999997</v>
      </c>
      <c r="L232" s="22">
        <f t="shared" si="204"/>
        <v>64.568399999999997</v>
      </c>
      <c r="M232" s="22">
        <f t="shared" si="204"/>
        <v>64.568399999999997</v>
      </c>
      <c r="N232" s="22">
        <f t="shared" si="204"/>
        <v>64.568399999999997</v>
      </c>
      <c r="O232" s="22">
        <f t="shared" si="204"/>
        <v>64.568399999999997</v>
      </c>
      <c r="P232" s="22">
        <f t="shared" si="204"/>
        <v>64.568399999999997</v>
      </c>
      <c r="Q232" s="22">
        <f t="shared" si="205"/>
        <v>64.568399999999997</v>
      </c>
      <c r="R232" s="22">
        <f t="shared" si="204"/>
        <v>64.568399999999997</v>
      </c>
      <c r="S232" s="17"/>
      <c r="T232" s="25"/>
      <c r="U232" s="25"/>
      <c r="V232" s="25"/>
    </row>
    <row r="233" spans="2:26" hidden="1">
      <c r="B233" s="18" t="s">
        <v>60</v>
      </c>
      <c r="C233" s="14" t="s">
        <v>24</v>
      </c>
      <c r="D233" s="19"/>
      <c r="E233" s="19"/>
      <c r="F233" s="19"/>
      <c r="G233" s="21"/>
      <c r="H233" s="22">
        <f t="shared" si="201"/>
        <v>0</v>
      </c>
      <c r="I233" s="22">
        <f t="shared" si="204"/>
        <v>0</v>
      </c>
      <c r="J233" s="22">
        <f t="shared" si="204"/>
        <v>0</v>
      </c>
      <c r="K233" s="22">
        <f t="shared" si="204"/>
        <v>0</v>
      </c>
      <c r="L233" s="22">
        <f t="shared" si="204"/>
        <v>0</v>
      </c>
      <c r="M233" s="22">
        <f t="shared" si="204"/>
        <v>0</v>
      </c>
      <c r="N233" s="22">
        <f t="shared" si="204"/>
        <v>0</v>
      </c>
      <c r="O233" s="22">
        <f t="shared" si="204"/>
        <v>0</v>
      </c>
      <c r="P233" s="22">
        <f t="shared" si="204"/>
        <v>0</v>
      </c>
      <c r="Q233" s="22">
        <f t="shared" si="205"/>
        <v>0</v>
      </c>
      <c r="R233" s="22">
        <f t="shared" si="204"/>
        <v>0</v>
      </c>
      <c r="S233" s="17"/>
      <c r="T233" s="25"/>
      <c r="U233" s="25"/>
      <c r="V233" s="25"/>
    </row>
    <row r="234" spans="2:26">
      <c r="B234" s="26" t="s">
        <v>25</v>
      </c>
      <c r="C234" s="27" t="s">
        <v>24</v>
      </c>
      <c r="D234" s="28"/>
      <c r="E234" s="28"/>
      <c r="F234" s="28"/>
      <c r="G234" s="29">
        <f>SUM(G229:G233)</f>
        <v>531.66398785876822</v>
      </c>
      <c r="H234" s="29">
        <f>SUM(H229:H233)</f>
        <v>531.66398785876822</v>
      </c>
      <c r="I234" s="29">
        <f t="shared" ref="I234:R234" si="208">SUM(I229:I233)</f>
        <v>531.66398785876822</v>
      </c>
      <c r="J234" s="29">
        <f t="shared" si="208"/>
        <v>531.66398785876822</v>
      </c>
      <c r="K234" s="29">
        <f t="shared" si="208"/>
        <v>531.66398785876822</v>
      </c>
      <c r="L234" s="29">
        <f t="shared" si="208"/>
        <v>531.66398785876822</v>
      </c>
      <c r="M234" s="29">
        <f t="shared" si="208"/>
        <v>531.66398785876822</v>
      </c>
      <c r="N234" s="29">
        <f t="shared" si="208"/>
        <v>531.66398785876822</v>
      </c>
      <c r="O234" s="29">
        <f t="shared" si="208"/>
        <v>531.66398785876822</v>
      </c>
      <c r="P234" s="29">
        <f t="shared" ref="P234" si="209">SUM(P229:P233)</f>
        <v>531.66398785876822</v>
      </c>
      <c r="Q234" s="29">
        <f t="shared" si="208"/>
        <v>531.66398785876822</v>
      </c>
      <c r="R234" s="29">
        <f t="shared" si="208"/>
        <v>531.66398785876822</v>
      </c>
      <c r="S234" s="17"/>
    </row>
    <row r="235" spans="2:26">
      <c r="B235" s="96" t="s">
        <v>62</v>
      </c>
      <c r="C235" s="96"/>
      <c r="D235" s="96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  <c r="S235" s="6"/>
    </row>
    <row r="236" spans="2:26">
      <c r="B236" s="14" t="s">
        <v>48</v>
      </c>
      <c r="C236" s="14" t="s">
        <v>49</v>
      </c>
      <c r="D236" s="15"/>
      <c r="E236" s="15"/>
      <c r="F236" s="16"/>
      <c r="G236" s="97"/>
      <c r="H236" s="98"/>
      <c r="I236" s="98"/>
      <c r="J236" s="98"/>
      <c r="K236" s="98"/>
      <c r="L236" s="98"/>
      <c r="M236" s="98"/>
      <c r="N236" s="98"/>
      <c r="O236" s="98"/>
      <c r="P236" s="98"/>
      <c r="Q236" s="98"/>
      <c r="R236" s="98"/>
      <c r="S236" s="17"/>
    </row>
    <row r="237" spans="2:26">
      <c r="B237" s="18" t="s">
        <v>50</v>
      </c>
      <c r="C237" s="14" t="s">
        <v>20</v>
      </c>
      <c r="D237" s="19"/>
      <c r="E237" s="19"/>
      <c r="F237" s="20"/>
      <c r="G237" s="99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17"/>
    </row>
    <row r="238" spans="2:26" hidden="1">
      <c r="B238" s="18" t="s">
        <v>52</v>
      </c>
      <c r="C238" s="14" t="s">
        <v>20</v>
      </c>
      <c r="D238" s="19"/>
      <c r="E238" s="19"/>
      <c r="F238" s="20"/>
      <c r="G238" s="100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17"/>
    </row>
    <row r="239" spans="2:26">
      <c r="B239" s="18" t="s">
        <v>54</v>
      </c>
      <c r="C239" s="14" t="s">
        <v>55</v>
      </c>
      <c r="D239" s="19"/>
      <c r="E239" s="19"/>
      <c r="F239" s="20"/>
      <c r="G239" s="100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17"/>
    </row>
    <row r="240" spans="2:26">
      <c r="B240" s="18" t="s">
        <v>58</v>
      </c>
      <c r="C240" s="14" t="s">
        <v>20</v>
      </c>
      <c r="D240" s="19"/>
      <c r="E240" s="19"/>
      <c r="F240" s="20"/>
      <c r="G240" s="100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17"/>
    </row>
    <row r="241" spans="2:22" hidden="1">
      <c r="B241" s="18" t="s">
        <v>60</v>
      </c>
      <c r="C241" s="14" t="s">
        <v>20</v>
      </c>
      <c r="D241" s="19"/>
      <c r="E241" s="19"/>
      <c r="F241" s="20"/>
      <c r="G241" s="100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17"/>
      <c r="T241" s="25"/>
      <c r="U241" s="25"/>
      <c r="V241" s="25"/>
    </row>
    <row r="242" spans="2:22">
      <c r="B242" s="18" t="s">
        <v>50</v>
      </c>
      <c r="C242" s="14" t="s">
        <v>24</v>
      </c>
      <c r="D242" s="19"/>
      <c r="E242" s="19"/>
      <c r="F242" s="20"/>
      <c r="G242" s="100"/>
      <c r="H242" s="22">
        <f>H237*$U224</f>
        <v>0</v>
      </c>
      <c r="I242" s="22">
        <f t="shared" ref="I242:R242" si="210">I237*$U224</f>
        <v>0</v>
      </c>
      <c r="J242" s="22">
        <f t="shared" si="210"/>
        <v>0</v>
      </c>
      <c r="K242" s="22">
        <f t="shared" si="210"/>
        <v>0</v>
      </c>
      <c r="L242" s="22">
        <f t="shared" si="210"/>
        <v>0</v>
      </c>
      <c r="M242" s="22">
        <f t="shared" si="210"/>
        <v>0</v>
      </c>
      <c r="N242" s="22">
        <f t="shared" si="210"/>
        <v>0</v>
      </c>
      <c r="O242" s="22">
        <f t="shared" si="210"/>
        <v>0</v>
      </c>
      <c r="P242" s="22">
        <f t="shared" si="210"/>
        <v>0</v>
      </c>
      <c r="Q242" s="22">
        <f t="shared" si="210"/>
        <v>0</v>
      </c>
      <c r="R242" s="22">
        <f t="shared" si="210"/>
        <v>0</v>
      </c>
      <c r="S242" s="17"/>
      <c r="T242" s="25"/>
      <c r="U242" s="25"/>
      <c r="V242" s="25"/>
    </row>
    <row r="243" spans="2:22" hidden="1">
      <c r="B243" s="18" t="s">
        <v>52</v>
      </c>
      <c r="C243" s="14" t="s">
        <v>24</v>
      </c>
      <c r="D243" s="19"/>
      <c r="E243" s="19"/>
      <c r="F243" s="20"/>
      <c r="G243" s="100"/>
      <c r="H243" s="22">
        <f t="shared" ref="H243" si="211">H238*$V225</f>
        <v>0</v>
      </c>
      <c r="I243" s="22">
        <f t="shared" ref="I243:R243" si="212">I238*$V225</f>
        <v>0</v>
      </c>
      <c r="J243" s="22">
        <f t="shared" si="212"/>
        <v>0</v>
      </c>
      <c r="K243" s="22">
        <f t="shared" si="212"/>
        <v>0</v>
      </c>
      <c r="L243" s="22">
        <f t="shared" si="212"/>
        <v>0</v>
      </c>
      <c r="M243" s="22">
        <f t="shared" si="212"/>
        <v>0</v>
      </c>
      <c r="N243" s="22">
        <f t="shared" si="212"/>
        <v>0</v>
      </c>
      <c r="O243" s="22">
        <f t="shared" si="212"/>
        <v>0</v>
      </c>
      <c r="P243" s="22">
        <f t="shared" si="212"/>
        <v>0</v>
      </c>
      <c r="Q243" s="22">
        <f t="shared" si="212"/>
        <v>0</v>
      </c>
      <c r="R243" s="22">
        <f t="shared" si="212"/>
        <v>0</v>
      </c>
      <c r="S243" s="17"/>
      <c r="T243" s="25"/>
      <c r="U243" s="25"/>
      <c r="V243" s="25"/>
    </row>
    <row r="244" spans="2:22">
      <c r="B244" s="18" t="s">
        <v>54</v>
      </c>
      <c r="C244" s="14" t="s">
        <v>24</v>
      </c>
      <c r="D244" s="19"/>
      <c r="E244" s="19"/>
      <c r="F244" s="20"/>
      <c r="G244" s="100"/>
      <c r="H244" s="22">
        <f>H239*$U226</f>
        <v>0</v>
      </c>
      <c r="I244" s="22">
        <f t="shared" ref="I244:R244" si="213">I239*$U226</f>
        <v>0</v>
      </c>
      <c r="J244" s="22">
        <f t="shared" si="213"/>
        <v>0</v>
      </c>
      <c r="K244" s="22">
        <f t="shared" si="213"/>
        <v>0</v>
      </c>
      <c r="L244" s="22">
        <f t="shared" si="213"/>
        <v>0</v>
      </c>
      <c r="M244" s="22">
        <f t="shared" si="213"/>
        <v>0</v>
      </c>
      <c r="N244" s="22">
        <f t="shared" si="213"/>
        <v>0</v>
      </c>
      <c r="O244" s="22">
        <f t="shared" si="213"/>
        <v>0</v>
      </c>
      <c r="P244" s="22">
        <f t="shared" si="213"/>
        <v>0</v>
      </c>
      <c r="Q244" s="22">
        <f t="shared" si="213"/>
        <v>0</v>
      </c>
      <c r="R244" s="22">
        <f t="shared" si="213"/>
        <v>0</v>
      </c>
      <c r="S244" s="17"/>
      <c r="T244" s="25"/>
      <c r="U244" s="25"/>
      <c r="V244" s="25"/>
    </row>
    <row r="245" spans="2:22">
      <c r="B245" s="18" t="s">
        <v>58</v>
      </c>
      <c r="C245" s="14" t="s">
        <v>24</v>
      </c>
      <c r="D245" s="19"/>
      <c r="E245" s="19"/>
      <c r="F245" s="19"/>
      <c r="G245" s="100"/>
      <c r="H245" s="22">
        <f>H240*$U227</f>
        <v>0</v>
      </c>
      <c r="I245" s="22">
        <f t="shared" ref="I245:R245" si="214">I240*$U227</f>
        <v>0</v>
      </c>
      <c r="J245" s="22">
        <f t="shared" si="214"/>
        <v>0</v>
      </c>
      <c r="K245" s="22">
        <f t="shared" si="214"/>
        <v>0</v>
      </c>
      <c r="L245" s="22">
        <f t="shared" si="214"/>
        <v>0</v>
      </c>
      <c r="M245" s="22">
        <f t="shared" si="214"/>
        <v>0</v>
      </c>
      <c r="N245" s="22">
        <f t="shared" si="214"/>
        <v>0</v>
      </c>
      <c r="O245" s="22">
        <f t="shared" si="214"/>
        <v>0</v>
      </c>
      <c r="P245" s="22">
        <f t="shared" si="214"/>
        <v>0</v>
      </c>
      <c r="Q245" s="22">
        <f t="shared" si="214"/>
        <v>0</v>
      </c>
      <c r="R245" s="22">
        <f t="shared" si="214"/>
        <v>0</v>
      </c>
      <c r="S245" s="17"/>
      <c r="T245" s="25"/>
      <c r="U245" s="25"/>
      <c r="V245" s="25"/>
    </row>
    <row r="246" spans="2:22" hidden="1">
      <c r="B246" s="18" t="s">
        <v>60</v>
      </c>
      <c r="C246" s="14" t="s">
        <v>24</v>
      </c>
      <c r="D246" s="19"/>
      <c r="E246" s="19"/>
      <c r="F246" s="19"/>
      <c r="G246" s="31"/>
      <c r="H246" s="22">
        <f>H241*$V228</f>
        <v>0</v>
      </c>
      <c r="I246" s="22">
        <f t="shared" ref="I246:R246" si="215">I241*$W230</f>
        <v>0</v>
      </c>
      <c r="J246" s="22">
        <f t="shared" si="215"/>
        <v>0</v>
      </c>
      <c r="K246" s="22">
        <f t="shared" si="215"/>
        <v>0</v>
      </c>
      <c r="L246" s="22">
        <f t="shared" si="215"/>
        <v>0</v>
      </c>
      <c r="M246" s="22">
        <f t="shared" si="215"/>
        <v>0</v>
      </c>
      <c r="N246" s="22">
        <f t="shared" si="215"/>
        <v>0</v>
      </c>
      <c r="O246" s="22">
        <f t="shared" si="215"/>
        <v>0</v>
      </c>
      <c r="P246" s="22">
        <f t="shared" ref="P246" si="216">P241*$W230</f>
        <v>0</v>
      </c>
      <c r="Q246" s="22">
        <f t="shared" si="215"/>
        <v>0</v>
      </c>
      <c r="R246" s="22">
        <f t="shared" si="215"/>
        <v>0</v>
      </c>
      <c r="S246" s="17"/>
      <c r="T246" s="25"/>
      <c r="U246" s="25"/>
      <c r="V246" s="25"/>
    </row>
    <row r="247" spans="2:22">
      <c r="B247" s="26" t="s">
        <v>25</v>
      </c>
      <c r="C247" s="27" t="s">
        <v>24</v>
      </c>
      <c r="D247" s="28"/>
      <c r="E247" s="28"/>
      <c r="F247" s="28"/>
      <c r="G247" s="26"/>
      <c r="H247" s="29">
        <f>SUM(H242:H246)</f>
        <v>0</v>
      </c>
      <c r="I247" s="29">
        <f t="shared" ref="I247:R247" si="217">SUM(I242:I246)</f>
        <v>0</v>
      </c>
      <c r="J247" s="29">
        <f t="shared" si="217"/>
        <v>0</v>
      </c>
      <c r="K247" s="29">
        <f t="shared" si="217"/>
        <v>0</v>
      </c>
      <c r="L247" s="29">
        <f t="shared" si="217"/>
        <v>0</v>
      </c>
      <c r="M247" s="29">
        <f t="shared" si="217"/>
        <v>0</v>
      </c>
      <c r="N247" s="29">
        <f t="shared" si="217"/>
        <v>0</v>
      </c>
      <c r="O247" s="29">
        <f t="shared" si="217"/>
        <v>0</v>
      </c>
      <c r="P247" s="29">
        <f t="shared" ref="P247" si="218">SUM(P242:P246)</f>
        <v>0</v>
      </c>
      <c r="Q247" s="29">
        <f t="shared" si="217"/>
        <v>0</v>
      </c>
      <c r="R247" s="29">
        <f t="shared" si="217"/>
        <v>0</v>
      </c>
      <c r="S247" s="17"/>
      <c r="T247" s="25"/>
      <c r="U247" s="25"/>
      <c r="V247" s="25"/>
    </row>
    <row r="248" spans="2:22">
      <c r="B248" s="96" t="s">
        <v>63</v>
      </c>
      <c r="C248" s="96"/>
      <c r="D248" s="96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  <c r="S248" s="6"/>
      <c r="T248" s="8"/>
      <c r="U248" s="8"/>
      <c r="V248" s="8"/>
    </row>
    <row r="249" spans="2:22">
      <c r="B249" s="14" t="s">
        <v>48</v>
      </c>
      <c r="C249" s="14" t="s">
        <v>49</v>
      </c>
      <c r="D249" s="15"/>
      <c r="E249" s="15"/>
      <c r="F249" s="16"/>
      <c r="G249" s="97"/>
      <c r="H249" s="98"/>
      <c r="I249" s="98"/>
      <c r="J249" s="98"/>
      <c r="K249" s="98"/>
      <c r="L249" s="98"/>
      <c r="M249" s="98"/>
      <c r="N249" s="98"/>
      <c r="O249" s="98"/>
      <c r="P249" s="98"/>
      <c r="Q249" s="98"/>
      <c r="R249" s="98"/>
      <c r="S249" s="17"/>
      <c r="T249" s="39"/>
      <c r="U249" s="39"/>
      <c r="V249" s="39"/>
    </row>
    <row r="250" spans="2:22">
      <c r="B250" s="18" t="s">
        <v>50</v>
      </c>
      <c r="C250" s="14" t="s">
        <v>20</v>
      </c>
      <c r="D250" s="19"/>
      <c r="E250" s="19"/>
      <c r="F250" s="20"/>
      <c r="G250" s="99"/>
      <c r="H250" s="22">
        <f t="shared" ref="H250:R259" si="219">H224-H237</f>
        <v>85.2</v>
      </c>
      <c r="I250" s="22">
        <f t="shared" si="219"/>
        <v>85.2</v>
      </c>
      <c r="J250" s="22">
        <f t="shared" si="219"/>
        <v>85.2</v>
      </c>
      <c r="K250" s="22">
        <f t="shared" si="219"/>
        <v>85.2</v>
      </c>
      <c r="L250" s="22">
        <f t="shared" si="219"/>
        <v>85.2</v>
      </c>
      <c r="M250" s="22">
        <f t="shared" si="219"/>
        <v>85.2</v>
      </c>
      <c r="N250" s="22">
        <f t="shared" si="219"/>
        <v>85.2</v>
      </c>
      <c r="O250" s="22">
        <f t="shared" si="219"/>
        <v>85.2</v>
      </c>
      <c r="P250" s="22">
        <f t="shared" ref="P250" si="220">P224-P237</f>
        <v>85.2</v>
      </c>
      <c r="Q250" s="22">
        <f t="shared" si="219"/>
        <v>85.2</v>
      </c>
      <c r="R250" s="22">
        <f t="shared" si="219"/>
        <v>85.2</v>
      </c>
      <c r="S250" s="17"/>
      <c r="T250" s="39"/>
      <c r="U250" s="39"/>
      <c r="V250" s="39"/>
    </row>
    <row r="251" spans="2:22" hidden="1">
      <c r="B251" s="18" t="s">
        <v>52</v>
      </c>
      <c r="C251" s="14" t="s">
        <v>20</v>
      </c>
      <c r="D251" s="19"/>
      <c r="E251" s="19"/>
      <c r="F251" s="20"/>
      <c r="G251" s="100"/>
      <c r="H251" s="22">
        <f t="shared" si="219"/>
        <v>0</v>
      </c>
      <c r="I251" s="22">
        <f t="shared" si="219"/>
        <v>0</v>
      </c>
      <c r="J251" s="22">
        <f t="shared" si="219"/>
        <v>0</v>
      </c>
      <c r="K251" s="22">
        <f t="shared" si="219"/>
        <v>0</v>
      </c>
      <c r="L251" s="22">
        <f t="shared" si="219"/>
        <v>0</v>
      </c>
      <c r="M251" s="22">
        <f t="shared" si="219"/>
        <v>0</v>
      </c>
      <c r="N251" s="22">
        <f t="shared" si="219"/>
        <v>0</v>
      </c>
      <c r="O251" s="22">
        <f t="shared" si="219"/>
        <v>0</v>
      </c>
      <c r="P251" s="22">
        <f t="shared" ref="P251" si="221">P225-P238</f>
        <v>0</v>
      </c>
      <c r="Q251" s="22">
        <f t="shared" si="219"/>
        <v>0</v>
      </c>
      <c r="R251" s="22">
        <f t="shared" si="219"/>
        <v>0</v>
      </c>
      <c r="S251" s="17"/>
      <c r="T251" s="39"/>
      <c r="U251" s="39"/>
      <c r="V251" s="39"/>
    </row>
    <row r="252" spans="2:22">
      <c r="B252" s="18" t="s">
        <v>54</v>
      </c>
      <c r="C252" s="14" t="s">
        <v>55</v>
      </c>
      <c r="D252" s="19"/>
      <c r="E252" s="19"/>
      <c r="F252" s="20"/>
      <c r="G252" s="100"/>
      <c r="H252" s="22">
        <f t="shared" si="219"/>
        <v>22</v>
      </c>
      <c r="I252" s="22">
        <f t="shared" si="219"/>
        <v>22</v>
      </c>
      <c r="J252" s="22">
        <f t="shared" si="219"/>
        <v>22</v>
      </c>
      <c r="K252" s="22">
        <f t="shared" si="219"/>
        <v>22</v>
      </c>
      <c r="L252" s="22">
        <f t="shared" si="219"/>
        <v>22</v>
      </c>
      <c r="M252" s="22">
        <f t="shared" si="219"/>
        <v>22</v>
      </c>
      <c r="N252" s="22">
        <f t="shared" si="219"/>
        <v>22</v>
      </c>
      <c r="O252" s="22">
        <f t="shared" si="219"/>
        <v>22</v>
      </c>
      <c r="P252" s="22">
        <f t="shared" ref="P252" si="222">P226-P239</f>
        <v>22</v>
      </c>
      <c r="Q252" s="22">
        <f t="shared" si="219"/>
        <v>22</v>
      </c>
      <c r="R252" s="22">
        <f t="shared" si="219"/>
        <v>22</v>
      </c>
      <c r="S252" s="17"/>
      <c r="T252" s="39"/>
      <c r="U252" s="39"/>
      <c r="V252" s="39"/>
    </row>
    <row r="253" spans="2:22">
      <c r="B253" s="18" t="s">
        <v>58</v>
      </c>
      <c r="C253" s="14" t="s">
        <v>20</v>
      </c>
      <c r="D253" s="19"/>
      <c r="E253" s="19"/>
      <c r="F253" s="20"/>
      <c r="G253" s="100"/>
      <c r="H253" s="22">
        <f t="shared" si="219"/>
        <v>44.83</v>
      </c>
      <c r="I253" s="22">
        <f t="shared" si="219"/>
        <v>44.83</v>
      </c>
      <c r="J253" s="22">
        <f t="shared" si="219"/>
        <v>44.83</v>
      </c>
      <c r="K253" s="22">
        <f t="shared" si="219"/>
        <v>44.83</v>
      </c>
      <c r="L253" s="22">
        <f t="shared" si="219"/>
        <v>44.83</v>
      </c>
      <c r="M253" s="22">
        <f t="shared" si="219"/>
        <v>44.83</v>
      </c>
      <c r="N253" s="22">
        <f t="shared" si="219"/>
        <v>44.83</v>
      </c>
      <c r="O253" s="22">
        <f t="shared" si="219"/>
        <v>44.83</v>
      </c>
      <c r="P253" s="22">
        <f t="shared" ref="P253" si="223">P227-P240</f>
        <v>44.83</v>
      </c>
      <c r="Q253" s="22">
        <f t="shared" si="219"/>
        <v>44.83</v>
      </c>
      <c r="R253" s="22">
        <f t="shared" si="219"/>
        <v>44.83</v>
      </c>
      <c r="S253" s="17"/>
      <c r="T253" s="39"/>
      <c r="U253" s="39"/>
      <c r="V253" s="39"/>
    </row>
    <row r="254" spans="2:22" hidden="1">
      <c r="B254" s="18" t="s">
        <v>60</v>
      </c>
      <c r="C254" s="14" t="s">
        <v>20</v>
      </c>
      <c r="D254" s="19"/>
      <c r="E254" s="19"/>
      <c r="F254" s="20"/>
      <c r="G254" s="100"/>
      <c r="H254" s="22">
        <f t="shared" si="219"/>
        <v>0</v>
      </c>
      <c r="I254" s="22">
        <f t="shared" si="219"/>
        <v>0</v>
      </c>
      <c r="J254" s="22">
        <f t="shared" si="219"/>
        <v>0</v>
      </c>
      <c r="K254" s="22">
        <f t="shared" si="219"/>
        <v>0</v>
      </c>
      <c r="L254" s="22">
        <f t="shared" si="219"/>
        <v>0</v>
      </c>
      <c r="M254" s="22">
        <f t="shared" si="219"/>
        <v>0</v>
      </c>
      <c r="N254" s="22">
        <f t="shared" si="219"/>
        <v>0</v>
      </c>
      <c r="O254" s="22">
        <f t="shared" si="219"/>
        <v>0</v>
      </c>
      <c r="P254" s="22">
        <f t="shared" ref="P254" si="224">P228-P241</f>
        <v>0</v>
      </c>
      <c r="Q254" s="22">
        <f t="shared" si="219"/>
        <v>0</v>
      </c>
      <c r="R254" s="22">
        <f t="shared" si="219"/>
        <v>0</v>
      </c>
      <c r="S254" s="17"/>
      <c r="T254" s="39"/>
      <c r="U254" s="39"/>
      <c r="V254" s="39"/>
    </row>
    <row r="255" spans="2:22">
      <c r="B255" s="18" t="s">
        <v>50</v>
      </c>
      <c r="C255" s="14" t="s">
        <v>24</v>
      </c>
      <c r="D255" s="19"/>
      <c r="E255" s="19"/>
      <c r="F255" s="20"/>
      <c r="G255" s="100"/>
      <c r="H255" s="22">
        <f t="shared" si="219"/>
        <v>465.15558785876823</v>
      </c>
      <c r="I255" s="22">
        <f t="shared" si="219"/>
        <v>465.15558785876823</v>
      </c>
      <c r="J255" s="22">
        <f t="shared" si="219"/>
        <v>465.15558785876823</v>
      </c>
      <c r="K255" s="22">
        <f t="shared" si="219"/>
        <v>465.15558785876823</v>
      </c>
      <c r="L255" s="22">
        <f t="shared" si="219"/>
        <v>465.15558785876823</v>
      </c>
      <c r="M255" s="22">
        <f t="shared" si="219"/>
        <v>465.15558785876823</v>
      </c>
      <c r="N255" s="22">
        <f t="shared" si="219"/>
        <v>465.15558785876823</v>
      </c>
      <c r="O255" s="22">
        <f t="shared" si="219"/>
        <v>465.15558785876823</v>
      </c>
      <c r="P255" s="22">
        <f t="shared" ref="P255" si="225">P229-P242</f>
        <v>465.15558785876823</v>
      </c>
      <c r="Q255" s="22">
        <f t="shared" si="219"/>
        <v>465.15558785876823</v>
      </c>
      <c r="R255" s="22">
        <f t="shared" si="219"/>
        <v>465.15558785876823</v>
      </c>
      <c r="S255" s="17"/>
      <c r="T255" s="39"/>
      <c r="U255" s="39"/>
      <c r="V255" s="39"/>
    </row>
    <row r="256" spans="2:22" hidden="1">
      <c r="B256" s="18" t="s">
        <v>52</v>
      </c>
      <c r="C256" s="14" t="s">
        <v>24</v>
      </c>
      <c r="D256" s="19"/>
      <c r="E256" s="19"/>
      <c r="F256" s="20"/>
      <c r="G256" s="100"/>
      <c r="H256" s="22">
        <f t="shared" si="219"/>
        <v>0</v>
      </c>
      <c r="I256" s="22">
        <f t="shared" si="219"/>
        <v>0</v>
      </c>
      <c r="J256" s="22">
        <f t="shared" si="219"/>
        <v>0</v>
      </c>
      <c r="K256" s="22">
        <f t="shared" si="219"/>
        <v>0</v>
      </c>
      <c r="L256" s="22">
        <f t="shared" si="219"/>
        <v>0</v>
      </c>
      <c r="M256" s="22">
        <f t="shared" si="219"/>
        <v>0</v>
      </c>
      <c r="N256" s="22">
        <f t="shared" si="219"/>
        <v>0</v>
      </c>
      <c r="O256" s="22">
        <f t="shared" si="219"/>
        <v>0</v>
      </c>
      <c r="P256" s="22">
        <f t="shared" ref="P256" si="226">P230-P243</f>
        <v>0</v>
      </c>
      <c r="Q256" s="22">
        <f t="shared" si="219"/>
        <v>0</v>
      </c>
      <c r="R256" s="22">
        <f t="shared" si="219"/>
        <v>0</v>
      </c>
      <c r="S256" s="17"/>
      <c r="T256" s="25"/>
      <c r="U256" s="25"/>
      <c r="V256" s="25"/>
    </row>
    <row r="257" spans="2:26">
      <c r="B257" s="18" t="s">
        <v>54</v>
      </c>
      <c r="C257" s="14" t="s">
        <v>24</v>
      </c>
      <c r="D257" s="19"/>
      <c r="E257" s="19"/>
      <c r="F257" s="20"/>
      <c r="G257" s="100"/>
      <c r="H257" s="22">
        <f t="shared" si="219"/>
        <v>1.94</v>
      </c>
      <c r="I257" s="22">
        <f t="shared" si="219"/>
        <v>1.94</v>
      </c>
      <c r="J257" s="22">
        <f t="shared" si="219"/>
        <v>1.94</v>
      </c>
      <c r="K257" s="22">
        <f t="shared" si="219"/>
        <v>1.94</v>
      </c>
      <c r="L257" s="22">
        <f t="shared" si="219"/>
        <v>1.94</v>
      </c>
      <c r="M257" s="22">
        <f t="shared" si="219"/>
        <v>1.94</v>
      </c>
      <c r="N257" s="22">
        <f t="shared" si="219"/>
        <v>1.94</v>
      </c>
      <c r="O257" s="22">
        <f t="shared" si="219"/>
        <v>1.94</v>
      </c>
      <c r="P257" s="22">
        <f t="shared" ref="P257" si="227">P231-P244</f>
        <v>1.94</v>
      </c>
      <c r="Q257" s="22">
        <f t="shared" si="219"/>
        <v>1.94</v>
      </c>
      <c r="R257" s="22">
        <f t="shared" si="219"/>
        <v>1.94</v>
      </c>
      <c r="S257" s="17"/>
      <c r="T257" s="25"/>
      <c r="U257" s="25"/>
      <c r="V257" s="25"/>
    </row>
    <row r="258" spans="2:26">
      <c r="B258" s="18" t="s">
        <v>58</v>
      </c>
      <c r="C258" s="14" t="s">
        <v>24</v>
      </c>
      <c r="D258" s="19"/>
      <c r="E258" s="19"/>
      <c r="F258" s="19"/>
      <c r="G258" s="100"/>
      <c r="H258" s="22">
        <f t="shared" si="219"/>
        <v>64.568399999999997</v>
      </c>
      <c r="I258" s="22">
        <f t="shared" si="219"/>
        <v>64.568399999999997</v>
      </c>
      <c r="J258" s="22">
        <f t="shared" si="219"/>
        <v>64.568399999999997</v>
      </c>
      <c r="K258" s="22">
        <f t="shared" si="219"/>
        <v>64.568399999999997</v>
      </c>
      <c r="L258" s="22">
        <f t="shared" si="219"/>
        <v>64.568399999999997</v>
      </c>
      <c r="M258" s="22">
        <f t="shared" si="219"/>
        <v>64.568399999999997</v>
      </c>
      <c r="N258" s="22">
        <f t="shared" si="219"/>
        <v>64.568399999999997</v>
      </c>
      <c r="O258" s="22">
        <f t="shared" si="219"/>
        <v>64.568399999999997</v>
      </c>
      <c r="P258" s="22">
        <f t="shared" ref="P258" si="228">P232-P245</f>
        <v>64.568399999999997</v>
      </c>
      <c r="Q258" s="22">
        <f t="shared" si="219"/>
        <v>64.568399999999997</v>
      </c>
      <c r="R258" s="22">
        <f t="shared" si="219"/>
        <v>64.568399999999997</v>
      </c>
      <c r="S258" s="17"/>
      <c r="T258" s="25"/>
      <c r="U258" s="25"/>
      <c r="V258" s="25"/>
    </row>
    <row r="259" spans="2:26" hidden="1">
      <c r="B259" s="18" t="s">
        <v>60</v>
      </c>
      <c r="C259" s="14" t="s">
        <v>24</v>
      </c>
      <c r="D259" s="19"/>
      <c r="E259" s="19"/>
      <c r="F259" s="19"/>
      <c r="G259" s="31"/>
      <c r="H259" s="22">
        <f t="shared" si="219"/>
        <v>0</v>
      </c>
      <c r="I259" s="22">
        <f t="shared" si="219"/>
        <v>0</v>
      </c>
      <c r="J259" s="22">
        <f t="shared" si="219"/>
        <v>0</v>
      </c>
      <c r="K259" s="22">
        <f t="shared" si="219"/>
        <v>0</v>
      </c>
      <c r="L259" s="22">
        <f t="shared" si="219"/>
        <v>0</v>
      </c>
      <c r="M259" s="22">
        <f t="shared" si="219"/>
        <v>0</v>
      </c>
      <c r="N259" s="22">
        <f t="shared" si="219"/>
        <v>0</v>
      </c>
      <c r="O259" s="22">
        <f t="shared" si="219"/>
        <v>0</v>
      </c>
      <c r="P259" s="22">
        <f t="shared" ref="P259" si="229">P233-P246</f>
        <v>0</v>
      </c>
      <c r="Q259" s="22">
        <f t="shared" si="219"/>
        <v>0</v>
      </c>
      <c r="R259" s="22">
        <f t="shared" si="219"/>
        <v>0</v>
      </c>
      <c r="S259" s="17"/>
      <c r="T259" s="25"/>
      <c r="U259" s="25"/>
      <c r="V259" s="25"/>
    </row>
    <row r="260" spans="2:26">
      <c r="B260" s="26" t="s">
        <v>25</v>
      </c>
      <c r="C260" s="27" t="s">
        <v>24</v>
      </c>
      <c r="D260" s="28"/>
      <c r="E260" s="28"/>
      <c r="F260" s="28"/>
      <c r="G260" s="26"/>
      <c r="H260" s="29">
        <f>SUM(H255:H259)</f>
        <v>531.66398785876822</v>
      </c>
      <c r="I260" s="29">
        <f t="shared" ref="I260:R260" si="230">SUM(I255:I259)</f>
        <v>531.66398785876822</v>
      </c>
      <c r="J260" s="29">
        <f t="shared" si="230"/>
        <v>531.66398785876822</v>
      </c>
      <c r="K260" s="29">
        <f t="shared" si="230"/>
        <v>531.66398785876822</v>
      </c>
      <c r="L260" s="29">
        <f t="shared" si="230"/>
        <v>531.66398785876822</v>
      </c>
      <c r="M260" s="29">
        <f t="shared" si="230"/>
        <v>531.66398785876822</v>
      </c>
      <c r="N260" s="29">
        <f t="shared" si="230"/>
        <v>531.66398785876822</v>
      </c>
      <c r="O260" s="29">
        <f t="shared" si="230"/>
        <v>531.66398785876822</v>
      </c>
      <c r="P260" s="29">
        <f t="shared" ref="P260" si="231">SUM(P255:P259)</f>
        <v>531.66398785876822</v>
      </c>
      <c r="Q260" s="29">
        <f t="shared" si="230"/>
        <v>531.66398785876822</v>
      </c>
      <c r="R260" s="29">
        <f t="shared" si="230"/>
        <v>531.66398785876822</v>
      </c>
      <c r="S260" s="17"/>
      <c r="T260" s="25"/>
      <c r="U260" s="25"/>
      <c r="V260" s="25"/>
    </row>
    <row r="261" spans="2:26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8"/>
      <c r="U261" s="8"/>
      <c r="V261" s="8"/>
    </row>
    <row r="262" spans="2:26">
      <c r="B262" s="101" t="str">
        <f>'E2 Údaje a hodnotící tabulky1 '!B117</f>
        <v>Střední škola, Základní škola a Mateřská škola Rakovník, příspěvková organizace</v>
      </c>
      <c r="C262" s="102"/>
      <c r="D262" s="102"/>
      <c r="E262" s="102"/>
      <c r="F262" s="102"/>
      <c r="G262" s="102"/>
      <c r="H262" s="102"/>
      <c r="I262" s="102"/>
      <c r="J262" s="102"/>
      <c r="K262" s="102"/>
      <c r="L262" s="102"/>
      <c r="M262" s="102"/>
      <c r="N262" s="102"/>
      <c r="O262" s="102"/>
      <c r="P262" s="102"/>
      <c r="Q262" s="102"/>
      <c r="R262" s="102"/>
      <c r="S262" s="6"/>
      <c r="T262" s="8"/>
      <c r="U262" s="8"/>
      <c r="V262" s="8"/>
    </row>
    <row r="263" spans="2:26">
      <c r="B263" s="103"/>
      <c r="C263" s="104"/>
      <c r="D263" s="104"/>
      <c r="E263" s="104"/>
      <c r="F263" s="104"/>
      <c r="G263" s="104"/>
      <c r="H263" s="104"/>
      <c r="I263" s="104"/>
      <c r="J263" s="104"/>
      <c r="K263" s="104"/>
      <c r="L263" s="104"/>
      <c r="M263" s="104"/>
      <c r="N263" s="104"/>
      <c r="O263" s="104"/>
      <c r="P263" s="104"/>
      <c r="Q263" s="104"/>
      <c r="R263" s="104"/>
      <c r="S263" s="6"/>
      <c r="T263" s="8"/>
      <c r="U263" s="8"/>
      <c r="V263" s="8"/>
    </row>
    <row r="264" spans="2:26">
      <c r="B264" s="40" t="s">
        <v>39</v>
      </c>
      <c r="C264" s="10">
        <f>C5</f>
        <v>10</v>
      </c>
      <c r="D264" s="11"/>
      <c r="E264" s="11"/>
      <c r="F264" s="12" t="s">
        <v>40</v>
      </c>
      <c r="G264" s="12" t="s">
        <v>41</v>
      </c>
      <c r="H264" s="12">
        <f>H221</f>
        <v>0</v>
      </c>
      <c r="I264" s="12">
        <f t="shared" ref="I264:R264" si="232">I221</f>
        <v>1</v>
      </c>
      <c r="J264" s="12">
        <f t="shared" si="232"/>
        <v>2</v>
      </c>
      <c r="K264" s="12">
        <f t="shared" si="232"/>
        <v>3</v>
      </c>
      <c r="L264" s="12">
        <f t="shared" si="232"/>
        <v>4</v>
      </c>
      <c r="M264" s="12">
        <f t="shared" si="232"/>
        <v>5</v>
      </c>
      <c r="N264" s="12">
        <f t="shared" si="232"/>
        <v>6</v>
      </c>
      <c r="O264" s="12">
        <f t="shared" si="232"/>
        <v>7</v>
      </c>
      <c r="P264" s="12">
        <f t="shared" si="232"/>
        <v>8</v>
      </c>
      <c r="Q264" s="12">
        <f t="shared" si="232"/>
        <v>9</v>
      </c>
      <c r="R264" s="12">
        <f t="shared" si="232"/>
        <v>10</v>
      </c>
      <c r="S264" s="13"/>
      <c r="T264" s="13"/>
      <c r="U264" s="13"/>
      <c r="V264" s="13"/>
    </row>
    <row r="265" spans="2:26" ht="15.6" customHeight="1">
      <c r="B265" s="105" t="s">
        <v>43</v>
      </c>
      <c r="C265" s="105"/>
      <c r="D265" s="105"/>
      <c r="E265" s="105"/>
      <c r="F265" s="105"/>
      <c r="G265" s="105"/>
      <c r="H265" s="105"/>
      <c r="I265" s="105"/>
      <c r="J265" s="105"/>
      <c r="K265" s="105"/>
      <c r="L265" s="105"/>
      <c r="M265" s="105"/>
      <c r="N265" s="105"/>
      <c r="O265" s="105"/>
      <c r="P265" s="105"/>
      <c r="Q265" s="105"/>
      <c r="R265" s="105"/>
      <c r="S265" s="6"/>
      <c r="T265" s="108" t="s">
        <v>44</v>
      </c>
      <c r="U265" s="108" t="s">
        <v>45</v>
      </c>
      <c r="V265" s="106" t="s">
        <v>46</v>
      </c>
      <c r="X265" s="106" t="s">
        <v>44</v>
      </c>
      <c r="Y265" s="106" t="s">
        <v>47</v>
      </c>
      <c r="Z265" s="107"/>
    </row>
    <row r="266" spans="2:26" ht="14.45" customHeight="1">
      <c r="B266" s="14" t="s">
        <v>48</v>
      </c>
      <c r="C266" s="14" t="s">
        <v>49</v>
      </c>
      <c r="D266" s="15"/>
      <c r="E266" s="15"/>
      <c r="F266" s="16"/>
      <c r="G266" s="97"/>
      <c r="H266" s="98"/>
      <c r="I266" s="98"/>
      <c r="J266" s="98"/>
      <c r="K266" s="98"/>
      <c r="L266" s="98"/>
      <c r="M266" s="98"/>
      <c r="N266" s="98"/>
      <c r="O266" s="98"/>
      <c r="P266" s="98"/>
      <c r="Q266" s="98"/>
      <c r="R266" s="98"/>
      <c r="S266" s="17"/>
      <c r="T266" s="109"/>
      <c r="U266" s="109"/>
      <c r="V266" s="106"/>
      <c r="X266" s="106"/>
      <c r="Y266" s="106"/>
      <c r="Z266" s="107"/>
    </row>
    <row r="267" spans="2:26">
      <c r="B267" s="18" t="s">
        <v>50</v>
      </c>
      <c r="C267" s="14" t="s">
        <v>20</v>
      </c>
      <c r="D267" s="19"/>
      <c r="E267" s="19"/>
      <c r="F267" s="20"/>
      <c r="G267" s="21">
        <v>89.65</v>
      </c>
      <c r="H267" s="22">
        <f>G267</f>
        <v>89.65</v>
      </c>
      <c r="I267" s="22">
        <f t="shared" ref="I267:R276" si="233">H267</f>
        <v>89.65</v>
      </c>
      <c r="J267" s="22">
        <f t="shared" si="233"/>
        <v>89.65</v>
      </c>
      <c r="K267" s="22">
        <f t="shared" si="233"/>
        <v>89.65</v>
      </c>
      <c r="L267" s="22">
        <f t="shared" si="233"/>
        <v>89.65</v>
      </c>
      <c r="M267" s="22">
        <f t="shared" si="233"/>
        <v>89.65</v>
      </c>
      <c r="N267" s="22">
        <f t="shared" si="233"/>
        <v>89.65</v>
      </c>
      <c r="O267" s="22">
        <f t="shared" si="233"/>
        <v>89.65</v>
      </c>
      <c r="P267" s="22">
        <f t="shared" si="233"/>
        <v>89.65</v>
      </c>
      <c r="Q267" s="22">
        <f t="shared" ref="Q267:Q276" si="234">O267</f>
        <v>89.65</v>
      </c>
      <c r="R267" s="22">
        <f t="shared" si="233"/>
        <v>89.65</v>
      </c>
      <c r="S267" s="17"/>
      <c r="T267" s="23" t="s">
        <v>51</v>
      </c>
      <c r="U267" s="24">
        <f>IFERROR(G272/G267,0)</f>
        <v>6.3560211935303963</v>
      </c>
      <c r="V267" s="24">
        <f>U267*Z267</f>
        <v>7.690785644171779</v>
      </c>
      <c r="X267" s="23" t="s">
        <v>50</v>
      </c>
      <c r="Y267" s="88">
        <v>0.21</v>
      </c>
      <c r="Z267" s="89">
        <f>1+Y267</f>
        <v>1.21</v>
      </c>
    </row>
    <row r="268" spans="2:26" ht="14.45" hidden="1" customHeight="1">
      <c r="B268" s="18" t="s">
        <v>52</v>
      </c>
      <c r="C268" s="14" t="s">
        <v>20</v>
      </c>
      <c r="D268" s="19"/>
      <c r="E268" s="19"/>
      <c r="F268" s="20"/>
      <c r="G268" s="21">
        <v>0</v>
      </c>
      <c r="H268" s="22">
        <f t="shared" ref="H268:H276" si="235">G268</f>
        <v>0</v>
      </c>
      <c r="I268" s="22">
        <f t="shared" si="233"/>
        <v>0</v>
      </c>
      <c r="J268" s="22">
        <f t="shared" si="233"/>
        <v>0</v>
      </c>
      <c r="K268" s="22">
        <f t="shared" si="233"/>
        <v>0</v>
      </c>
      <c r="L268" s="22">
        <f t="shared" si="233"/>
        <v>0</v>
      </c>
      <c r="M268" s="22">
        <f t="shared" si="233"/>
        <v>0</v>
      </c>
      <c r="N268" s="22">
        <f t="shared" si="233"/>
        <v>0</v>
      </c>
      <c r="O268" s="22">
        <f t="shared" si="233"/>
        <v>0</v>
      </c>
      <c r="P268" s="22">
        <f t="shared" si="233"/>
        <v>0</v>
      </c>
      <c r="Q268" s="22">
        <f t="shared" si="234"/>
        <v>0</v>
      </c>
      <c r="R268" s="22">
        <f t="shared" si="233"/>
        <v>0</v>
      </c>
      <c r="S268" s="17"/>
      <c r="T268" s="23" t="s">
        <v>53</v>
      </c>
      <c r="U268" s="24">
        <f>IFERROR(G273/G268,0)</f>
        <v>0</v>
      </c>
      <c r="V268" s="24">
        <f t="shared" ref="V268:V270" si="236">U268*Z268</f>
        <v>0</v>
      </c>
      <c r="X268" s="23" t="s">
        <v>52</v>
      </c>
      <c r="Y268" s="88">
        <v>0.1</v>
      </c>
      <c r="Z268" s="89">
        <f t="shared" ref="Z268:Z270" si="237">1+Y268</f>
        <v>1.1000000000000001</v>
      </c>
    </row>
    <row r="269" spans="2:26">
      <c r="B269" s="18" t="s">
        <v>54</v>
      </c>
      <c r="C269" s="14" t="s">
        <v>55</v>
      </c>
      <c r="D269" s="19"/>
      <c r="E269" s="19"/>
      <c r="F269" s="20"/>
      <c r="G269" s="21">
        <v>2095.6666666666665</v>
      </c>
      <c r="H269" s="22">
        <f t="shared" si="235"/>
        <v>2095.6666666666665</v>
      </c>
      <c r="I269" s="22">
        <f t="shared" si="233"/>
        <v>2095.6666666666665</v>
      </c>
      <c r="J269" s="22">
        <f t="shared" si="233"/>
        <v>2095.6666666666665</v>
      </c>
      <c r="K269" s="22">
        <f t="shared" si="233"/>
        <v>2095.6666666666665</v>
      </c>
      <c r="L269" s="22">
        <f t="shared" si="233"/>
        <v>2095.6666666666665</v>
      </c>
      <c r="M269" s="22">
        <f t="shared" si="233"/>
        <v>2095.6666666666665</v>
      </c>
      <c r="N269" s="22">
        <f t="shared" si="233"/>
        <v>2095.6666666666665</v>
      </c>
      <c r="O269" s="22">
        <f t="shared" si="233"/>
        <v>2095.6666666666665</v>
      </c>
      <c r="P269" s="22">
        <f t="shared" si="233"/>
        <v>2095.6666666666665</v>
      </c>
      <c r="Q269" s="22">
        <f t="shared" si="234"/>
        <v>2095.6666666666665</v>
      </c>
      <c r="R269" s="22">
        <f t="shared" si="233"/>
        <v>2095.6666666666665</v>
      </c>
      <c r="S269" s="17"/>
      <c r="T269" s="23" t="s">
        <v>65</v>
      </c>
      <c r="U269" s="24">
        <f>IFERROR(G274/G269,0)</f>
        <v>7.0729215842214102E-2</v>
      </c>
      <c r="V269" s="24">
        <f t="shared" si="236"/>
        <v>7.7802137426435519E-2</v>
      </c>
      <c r="X269" s="23" t="s">
        <v>57</v>
      </c>
      <c r="Y269" s="88">
        <v>0.1</v>
      </c>
      <c r="Z269" s="89">
        <f t="shared" si="237"/>
        <v>1.1000000000000001</v>
      </c>
    </row>
    <row r="270" spans="2:26">
      <c r="B270" s="18" t="s">
        <v>58</v>
      </c>
      <c r="C270" s="14" t="s">
        <v>20</v>
      </c>
      <c r="D270" s="19"/>
      <c r="E270" s="19"/>
      <c r="F270" s="20"/>
      <c r="G270" s="21">
        <v>765.93</v>
      </c>
      <c r="H270" s="22">
        <f t="shared" si="235"/>
        <v>765.93</v>
      </c>
      <c r="I270" s="22">
        <f t="shared" si="233"/>
        <v>765.93</v>
      </c>
      <c r="J270" s="22">
        <f t="shared" si="233"/>
        <v>765.93</v>
      </c>
      <c r="K270" s="22">
        <f t="shared" si="233"/>
        <v>765.93</v>
      </c>
      <c r="L270" s="22">
        <f t="shared" si="233"/>
        <v>765.93</v>
      </c>
      <c r="M270" s="22">
        <f t="shared" si="233"/>
        <v>765.93</v>
      </c>
      <c r="N270" s="22">
        <f t="shared" si="233"/>
        <v>765.93</v>
      </c>
      <c r="O270" s="22">
        <f t="shared" si="233"/>
        <v>765.93</v>
      </c>
      <c r="P270" s="22">
        <f t="shared" si="233"/>
        <v>765.93</v>
      </c>
      <c r="Q270" s="22">
        <f t="shared" si="234"/>
        <v>765.93</v>
      </c>
      <c r="R270" s="22">
        <f t="shared" si="233"/>
        <v>765.93</v>
      </c>
      <c r="S270" s="17"/>
      <c r="T270" s="23" t="s">
        <v>59</v>
      </c>
      <c r="U270" s="24">
        <f>IFERROR(G275/G270,0)</f>
        <v>1.3691693757915218</v>
      </c>
      <c r="V270" s="24">
        <f t="shared" si="236"/>
        <v>1.6566949447077413</v>
      </c>
      <c r="X270" s="23" t="s">
        <v>58</v>
      </c>
      <c r="Y270" s="88">
        <v>0.21</v>
      </c>
      <c r="Z270" s="89">
        <f t="shared" si="237"/>
        <v>1.21</v>
      </c>
    </row>
    <row r="271" spans="2:26" ht="14.45" hidden="1" customHeight="1">
      <c r="B271" s="18" t="s">
        <v>60</v>
      </c>
      <c r="C271" s="14" t="s">
        <v>20</v>
      </c>
      <c r="D271" s="19"/>
      <c r="E271" s="19"/>
      <c r="F271" s="20"/>
      <c r="G271" s="21">
        <v>0</v>
      </c>
      <c r="H271" s="22">
        <f t="shared" si="235"/>
        <v>0</v>
      </c>
      <c r="I271" s="22">
        <f t="shared" si="233"/>
        <v>0</v>
      </c>
      <c r="J271" s="22">
        <f t="shared" si="233"/>
        <v>0</v>
      </c>
      <c r="K271" s="22">
        <f t="shared" si="233"/>
        <v>0</v>
      </c>
      <c r="L271" s="22">
        <f t="shared" si="233"/>
        <v>0</v>
      </c>
      <c r="M271" s="22">
        <f t="shared" si="233"/>
        <v>0</v>
      </c>
      <c r="N271" s="22">
        <f t="shared" si="233"/>
        <v>0</v>
      </c>
      <c r="O271" s="22">
        <f t="shared" si="233"/>
        <v>0</v>
      </c>
      <c r="P271" s="22">
        <f t="shared" si="233"/>
        <v>0</v>
      </c>
      <c r="Q271" s="22">
        <f t="shared" si="234"/>
        <v>0</v>
      </c>
      <c r="R271" s="22">
        <f t="shared" si="233"/>
        <v>0</v>
      </c>
      <c r="S271" s="17"/>
      <c r="T271" s="23" t="s">
        <v>64</v>
      </c>
      <c r="U271" s="24">
        <f>IFERROR(G276/G271,0)</f>
        <v>0</v>
      </c>
      <c r="V271" s="24">
        <f t="shared" ref="V271" si="238">U271*1.21</f>
        <v>0</v>
      </c>
    </row>
    <row r="272" spans="2:26">
      <c r="B272" s="18" t="s">
        <v>50</v>
      </c>
      <c r="C272" s="14" t="s">
        <v>24</v>
      </c>
      <c r="D272" s="19"/>
      <c r="E272" s="19"/>
      <c r="F272" s="20"/>
      <c r="G272" s="21">
        <f>438.321*1.3</f>
        <v>569.81730000000005</v>
      </c>
      <c r="H272" s="22">
        <f t="shared" si="235"/>
        <v>569.81730000000005</v>
      </c>
      <c r="I272" s="22">
        <f t="shared" si="233"/>
        <v>569.81730000000005</v>
      </c>
      <c r="J272" s="22">
        <f t="shared" si="233"/>
        <v>569.81730000000005</v>
      </c>
      <c r="K272" s="22">
        <f t="shared" si="233"/>
        <v>569.81730000000005</v>
      </c>
      <c r="L272" s="22">
        <f t="shared" si="233"/>
        <v>569.81730000000005</v>
      </c>
      <c r="M272" s="22">
        <f t="shared" si="233"/>
        <v>569.81730000000005</v>
      </c>
      <c r="N272" s="22">
        <f t="shared" si="233"/>
        <v>569.81730000000005</v>
      </c>
      <c r="O272" s="22">
        <f t="shared" si="233"/>
        <v>569.81730000000005</v>
      </c>
      <c r="P272" s="22">
        <f t="shared" si="233"/>
        <v>569.81730000000005</v>
      </c>
      <c r="Q272" s="22">
        <f t="shared" si="234"/>
        <v>569.81730000000005</v>
      </c>
      <c r="R272" s="22">
        <f t="shared" si="233"/>
        <v>569.81730000000005</v>
      </c>
      <c r="S272" s="17"/>
    </row>
    <row r="273" spans="2:32" hidden="1">
      <c r="B273" s="18" t="s">
        <v>52</v>
      </c>
      <c r="C273" s="14" t="s">
        <v>24</v>
      </c>
      <c r="D273" s="19"/>
      <c r="E273" s="19"/>
      <c r="F273" s="20"/>
      <c r="G273" s="21">
        <v>0</v>
      </c>
      <c r="H273" s="22">
        <f t="shared" si="235"/>
        <v>0</v>
      </c>
      <c r="I273" s="22">
        <f t="shared" si="233"/>
        <v>0</v>
      </c>
      <c r="J273" s="22">
        <f t="shared" si="233"/>
        <v>0</v>
      </c>
      <c r="K273" s="22">
        <f t="shared" si="233"/>
        <v>0</v>
      </c>
      <c r="L273" s="22">
        <f t="shared" si="233"/>
        <v>0</v>
      </c>
      <c r="M273" s="22">
        <f t="shared" si="233"/>
        <v>0</v>
      </c>
      <c r="N273" s="22">
        <f t="shared" si="233"/>
        <v>0</v>
      </c>
      <c r="O273" s="22">
        <f t="shared" si="233"/>
        <v>0</v>
      </c>
      <c r="P273" s="22">
        <f t="shared" si="233"/>
        <v>0</v>
      </c>
      <c r="Q273" s="22">
        <f t="shared" si="234"/>
        <v>0</v>
      </c>
      <c r="R273" s="22">
        <f t="shared" si="233"/>
        <v>0</v>
      </c>
      <c r="S273" s="17"/>
      <c r="T273" s="25"/>
      <c r="U273" s="25"/>
      <c r="V273" s="25"/>
    </row>
    <row r="274" spans="2:32">
      <c r="B274" s="18" t="s">
        <v>54</v>
      </c>
      <c r="C274" s="14" t="s">
        <v>24</v>
      </c>
      <c r="D274" s="19"/>
      <c r="E274" s="19"/>
      <c r="F274" s="20"/>
      <c r="G274" s="21">
        <v>148.22486000000001</v>
      </c>
      <c r="H274" s="22">
        <f t="shared" si="235"/>
        <v>148.22486000000001</v>
      </c>
      <c r="I274" s="22">
        <f t="shared" si="233"/>
        <v>148.22486000000001</v>
      </c>
      <c r="J274" s="22">
        <f t="shared" si="233"/>
        <v>148.22486000000001</v>
      </c>
      <c r="K274" s="22">
        <f t="shared" si="233"/>
        <v>148.22486000000001</v>
      </c>
      <c r="L274" s="22">
        <f t="shared" si="233"/>
        <v>148.22486000000001</v>
      </c>
      <c r="M274" s="22">
        <f t="shared" si="233"/>
        <v>148.22486000000001</v>
      </c>
      <c r="N274" s="22">
        <f t="shared" si="233"/>
        <v>148.22486000000001</v>
      </c>
      <c r="O274" s="22">
        <f t="shared" si="233"/>
        <v>148.22486000000001</v>
      </c>
      <c r="P274" s="22">
        <f t="shared" si="233"/>
        <v>148.22486000000001</v>
      </c>
      <c r="Q274" s="22">
        <f t="shared" si="234"/>
        <v>148.22486000000001</v>
      </c>
      <c r="R274" s="22">
        <f t="shared" si="233"/>
        <v>148.22486000000001</v>
      </c>
      <c r="S274" s="17"/>
      <c r="T274" s="25"/>
      <c r="U274" s="25"/>
      <c r="V274" s="25"/>
      <c r="Y274" s="83"/>
      <c r="Z274" s="83"/>
      <c r="AB274" s="84"/>
    </row>
    <row r="275" spans="2:32">
      <c r="B275" s="18" t="s">
        <v>58</v>
      </c>
      <c r="C275" s="14" t="s">
        <v>24</v>
      </c>
      <c r="D275" s="19"/>
      <c r="E275" s="19"/>
      <c r="F275" s="19"/>
      <c r="G275" s="21">
        <f>806.683*1.3</f>
        <v>1048.6879000000001</v>
      </c>
      <c r="H275" s="22">
        <f t="shared" si="235"/>
        <v>1048.6879000000001</v>
      </c>
      <c r="I275" s="22">
        <f t="shared" si="233"/>
        <v>1048.6879000000001</v>
      </c>
      <c r="J275" s="22">
        <f t="shared" si="233"/>
        <v>1048.6879000000001</v>
      </c>
      <c r="K275" s="22">
        <f t="shared" si="233"/>
        <v>1048.6879000000001</v>
      </c>
      <c r="L275" s="22">
        <f t="shared" si="233"/>
        <v>1048.6879000000001</v>
      </c>
      <c r="M275" s="22">
        <f t="shared" si="233"/>
        <v>1048.6879000000001</v>
      </c>
      <c r="N275" s="22">
        <f t="shared" si="233"/>
        <v>1048.6879000000001</v>
      </c>
      <c r="O275" s="22">
        <f t="shared" si="233"/>
        <v>1048.6879000000001</v>
      </c>
      <c r="P275" s="22">
        <f t="shared" si="233"/>
        <v>1048.6879000000001</v>
      </c>
      <c r="Q275" s="22">
        <f t="shared" si="234"/>
        <v>1048.6879000000001</v>
      </c>
      <c r="R275" s="22">
        <f t="shared" si="233"/>
        <v>1048.6879000000001</v>
      </c>
      <c r="S275" s="17"/>
      <c r="T275" s="25"/>
      <c r="U275" s="25"/>
      <c r="V275" s="25"/>
      <c r="Y275" s="83"/>
      <c r="Z275" s="83"/>
      <c r="AB275" s="84"/>
      <c r="AE275" s="85"/>
    </row>
    <row r="276" spans="2:32" hidden="1">
      <c r="B276" s="18" t="s">
        <v>60</v>
      </c>
      <c r="C276" s="14" t="s">
        <v>24</v>
      </c>
      <c r="D276" s="19"/>
      <c r="E276" s="19"/>
      <c r="F276" s="19"/>
      <c r="G276" s="21">
        <v>0</v>
      </c>
      <c r="H276" s="22">
        <f t="shared" si="235"/>
        <v>0</v>
      </c>
      <c r="I276" s="22">
        <f t="shared" si="233"/>
        <v>0</v>
      </c>
      <c r="J276" s="22">
        <f t="shared" si="233"/>
        <v>0</v>
      </c>
      <c r="K276" s="22">
        <f t="shared" si="233"/>
        <v>0</v>
      </c>
      <c r="L276" s="22">
        <f t="shared" si="233"/>
        <v>0</v>
      </c>
      <c r="M276" s="22">
        <f t="shared" si="233"/>
        <v>0</v>
      </c>
      <c r="N276" s="22">
        <f t="shared" si="233"/>
        <v>0</v>
      </c>
      <c r="O276" s="22">
        <f t="shared" si="233"/>
        <v>0</v>
      </c>
      <c r="P276" s="22">
        <f t="shared" si="233"/>
        <v>0</v>
      </c>
      <c r="Q276" s="22">
        <f t="shared" si="234"/>
        <v>0</v>
      </c>
      <c r="R276" s="22">
        <f t="shared" si="233"/>
        <v>0</v>
      </c>
      <c r="S276" s="17"/>
      <c r="T276" s="25"/>
      <c r="U276" s="25"/>
      <c r="V276" s="25"/>
      <c r="AB276" s="84"/>
    </row>
    <row r="277" spans="2:32">
      <c r="B277" s="26" t="s">
        <v>25</v>
      </c>
      <c r="C277" s="27" t="s">
        <v>24</v>
      </c>
      <c r="D277" s="28"/>
      <c r="E277" s="28"/>
      <c r="F277" s="28"/>
      <c r="G277" s="29">
        <f>SUM(G272:G276)</f>
        <v>1766.7300600000003</v>
      </c>
      <c r="H277" s="29">
        <f>SUM(H272:H276)</f>
        <v>1766.7300600000003</v>
      </c>
      <c r="I277" s="29">
        <f t="shared" ref="I277:R277" si="239">SUM(I272:I276)</f>
        <v>1766.7300600000003</v>
      </c>
      <c r="J277" s="29">
        <f t="shared" si="239"/>
        <v>1766.7300600000003</v>
      </c>
      <c r="K277" s="29">
        <f t="shared" si="239"/>
        <v>1766.7300600000003</v>
      </c>
      <c r="L277" s="29">
        <f t="shared" si="239"/>
        <v>1766.7300600000003</v>
      </c>
      <c r="M277" s="29">
        <f t="shared" si="239"/>
        <v>1766.7300600000003</v>
      </c>
      <c r="N277" s="29">
        <f t="shared" si="239"/>
        <v>1766.7300600000003</v>
      </c>
      <c r="O277" s="29">
        <f t="shared" si="239"/>
        <v>1766.7300600000003</v>
      </c>
      <c r="P277" s="29">
        <f t="shared" ref="P277" si="240">SUM(P272:P276)</f>
        <v>1766.7300600000003</v>
      </c>
      <c r="Q277" s="29">
        <f t="shared" si="239"/>
        <v>1766.7300600000003</v>
      </c>
      <c r="R277" s="29">
        <f t="shared" si="239"/>
        <v>1766.7300600000003</v>
      </c>
      <c r="S277" s="17"/>
      <c r="T277" s="25"/>
      <c r="U277" s="25"/>
      <c r="V277" s="25"/>
      <c r="Y277" s="83"/>
      <c r="Z277" s="83"/>
      <c r="AB277" s="84"/>
      <c r="AE277" s="87"/>
      <c r="AF277" s="86"/>
    </row>
    <row r="278" spans="2:32">
      <c r="B278" s="96" t="s">
        <v>62</v>
      </c>
      <c r="C278" s="96"/>
      <c r="D278" s="96"/>
      <c r="E278" s="96"/>
      <c r="F278" s="96"/>
      <c r="G278" s="96"/>
      <c r="H278" s="96"/>
      <c r="I278" s="96"/>
      <c r="J278" s="96"/>
      <c r="K278" s="96"/>
      <c r="L278" s="96"/>
      <c r="M278" s="96"/>
      <c r="N278" s="96"/>
      <c r="O278" s="96"/>
      <c r="P278" s="96"/>
      <c r="Q278" s="96"/>
      <c r="R278" s="96"/>
      <c r="S278" s="6"/>
      <c r="T278" s="8"/>
      <c r="U278" s="8"/>
      <c r="V278" s="8"/>
      <c r="Y278" s="83"/>
      <c r="Z278" s="83"/>
      <c r="AB278" s="84"/>
      <c r="AD278" s="87"/>
      <c r="AE278" s="87"/>
      <c r="AF278" s="86"/>
    </row>
    <row r="279" spans="2:32">
      <c r="B279" s="14" t="s">
        <v>48</v>
      </c>
      <c r="C279" s="14" t="s">
        <v>49</v>
      </c>
      <c r="D279" s="15"/>
      <c r="E279" s="15"/>
      <c r="F279" s="16"/>
      <c r="G279" s="97"/>
      <c r="H279" s="98"/>
      <c r="I279" s="98"/>
      <c r="J279" s="98"/>
      <c r="K279" s="98"/>
      <c r="L279" s="98"/>
      <c r="M279" s="98"/>
      <c r="N279" s="98"/>
      <c r="O279" s="98"/>
      <c r="P279" s="98"/>
      <c r="Q279" s="98"/>
      <c r="R279" s="98"/>
      <c r="S279" s="17"/>
      <c r="T279" s="25"/>
      <c r="U279" s="25"/>
      <c r="V279" s="25"/>
      <c r="Y279" s="83"/>
      <c r="Z279" s="83"/>
      <c r="AB279" s="84"/>
      <c r="AD279" s="83"/>
      <c r="AE279" s="83"/>
    </row>
    <row r="280" spans="2:32">
      <c r="B280" s="18" t="s">
        <v>50</v>
      </c>
      <c r="C280" s="14" t="s">
        <v>20</v>
      </c>
      <c r="D280" s="19"/>
      <c r="E280" s="19"/>
      <c r="F280" s="20"/>
      <c r="G280" s="99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17"/>
      <c r="T280" s="25"/>
      <c r="U280" s="25"/>
      <c r="V280" s="25"/>
      <c r="Y280" s="83"/>
      <c r="Z280" s="83"/>
      <c r="AB280" s="84"/>
      <c r="AD280" s="83"/>
      <c r="AE280" s="83"/>
    </row>
    <row r="281" spans="2:32" hidden="1">
      <c r="B281" s="18" t="s">
        <v>52</v>
      </c>
      <c r="C281" s="14" t="s">
        <v>20</v>
      </c>
      <c r="D281" s="19"/>
      <c r="E281" s="19"/>
      <c r="F281" s="20"/>
      <c r="G281" s="100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17"/>
      <c r="T281" s="25"/>
      <c r="U281" s="25"/>
      <c r="V281" s="25"/>
      <c r="AB281" s="84"/>
    </row>
    <row r="282" spans="2:32">
      <c r="B282" s="18" t="s">
        <v>54</v>
      </c>
      <c r="C282" s="14" t="s">
        <v>55</v>
      </c>
      <c r="D282" s="19"/>
      <c r="E282" s="19"/>
      <c r="F282" s="20"/>
      <c r="G282" s="100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17"/>
      <c r="T282" s="25"/>
      <c r="U282" s="25"/>
      <c r="V282" s="25"/>
      <c r="Y282" s="83"/>
      <c r="Z282" s="83"/>
      <c r="AB282" s="84"/>
      <c r="AD282" s="83"/>
      <c r="AE282" s="83"/>
    </row>
    <row r="283" spans="2:32">
      <c r="B283" s="18" t="s">
        <v>58</v>
      </c>
      <c r="C283" s="14" t="s">
        <v>20</v>
      </c>
      <c r="D283" s="19"/>
      <c r="E283" s="19"/>
      <c r="F283" s="20"/>
      <c r="G283" s="100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17"/>
      <c r="T283" s="25"/>
      <c r="U283" s="25"/>
      <c r="V283" s="25"/>
      <c r="Y283" s="83"/>
      <c r="Z283" s="83"/>
      <c r="AB283" s="84"/>
      <c r="AD283" s="83"/>
      <c r="AE283" s="83"/>
    </row>
    <row r="284" spans="2:32" hidden="1">
      <c r="B284" s="18" t="s">
        <v>60</v>
      </c>
      <c r="C284" s="14" t="s">
        <v>20</v>
      </c>
      <c r="D284" s="19"/>
      <c r="E284" s="19"/>
      <c r="F284" s="20"/>
      <c r="G284" s="100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17"/>
      <c r="T284" s="25"/>
      <c r="U284" s="25"/>
      <c r="V284" s="25"/>
      <c r="AB284" s="84"/>
    </row>
    <row r="285" spans="2:32">
      <c r="B285" s="18" t="s">
        <v>50</v>
      </c>
      <c r="C285" s="14" t="s">
        <v>24</v>
      </c>
      <c r="D285" s="19"/>
      <c r="E285" s="19"/>
      <c r="F285" s="20"/>
      <c r="G285" s="100"/>
      <c r="H285" s="22">
        <f>H280*$U267</f>
        <v>0</v>
      </c>
      <c r="I285" s="22">
        <f t="shared" ref="I285:R285" si="241">I280*$U267</f>
        <v>0</v>
      </c>
      <c r="J285" s="22">
        <f t="shared" si="241"/>
        <v>0</v>
      </c>
      <c r="K285" s="22">
        <f t="shared" si="241"/>
        <v>0</v>
      </c>
      <c r="L285" s="22">
        <f t="shared" si="241"/>
        <v>0</v>
      </c>
      <c r="M285" s="22">
        <f t="shared" si="241"/>
        <v>0</v>
      </c>
      <c r="N285" s="22">
        <f t="shared" si="241"/>
        <v>0</v>
      </c>
      <c r="O285" s="22">
        <f t="shared" si="241"/>
        <v>0</v>
      </c>
      <c r="P285" s="22">
        <f t="shared" si="241"/>
        <v>0</v>
      </c>
      <c r="Q285" s="22">
        <f t="shared" si="241"/>
        <v>0</v>
      </c>
      <c r="R285" s="22">
        <f t="shared" si="241"/>
        <v>0</v>
      </c>
      <c r="S285" s="17"/>
      <c r="T285" s="25"/>
      <c r="U285" s="25"/>
      <c r="V285" s="25"/>
      <c r="Z285" s="83"/>
      <c r="AB285" s="84"/>
    </row>
    <row r="286" spans="2:32" hidden="1">
      <c r="B286" s="18" t="s">
        <v>52</v>
      </c>
      <c r="C286" s="14" t="s">
        <v>24</v>
      </c>
      <c r="D286" s="19"/>
      <c r="E286" s="19"/>
      <c r="F286" s="20"/>
      <c r="G286" s="100"/>
      <c r="H286" s="22">
        <f t="shared" ref="H286" si="242">H281*$V268</f>
        <v>0</v>
      </c>
      <c r="I286" s="22">
        <f t="shared" ref="I286:R286" si="243">I281*$V268</f>
        <v>0</v>
      </c>
      <c r="J286" s="22">
        <f t="shared" si="243"/>
        <v>0</v>
      </c>
      <c r="K286" s="22">
        <f t="shared" si="243"/>
        <v>0</v>
      </c>
      <c r="L286" s="22">
        <f t="shared" si="243"/>
        <v>0</v>
      </c>
      <c r="M286" s="22">
        <f t="shared" si="243"/>
        <v>0</v>
      </c>
      <c r="N286" s="22">
        <f t="shared" si="243"/>
        <v>0</v>
      </c>
      <c r="O286" s="22">
        <f t="shared" si="243"/>
        <v>0</v>
      </c>
      <c r="P286" s="22">
        <f t="shared" si="243"/>
        <v>0</v>
      </c>
      <c r="Q286" s="22">
        <f t="shared" si="243"/>
        <v>0</v>
      </c>
      <c r="R286" s="22">
        <f t="shared" si="243"/>
        <v>0</v>
      </c>
      <c r="S286" s="17"/>
      <c r="T286" s="25"/>
      <c r="U286" s="25"/>
      <c r="V286" s="25"/>
    </row>
    <row r="287" spans="2:32">
      <c r="B287" s="18" t="s">
        <v>54</v>
      </c>
      <c r="C287" s="14" t="s">
        <v>24</v>
      </c>
      <c r="D287" s="19"/>
      <c r="E287" s="19"/>
      <c r="F287" s="20"/>
      <c r="G287" s="100"/>
      <c r="H287" s="22">
        <f>H282*$U269</f>
        <v>0</v>
      </c>
      <c r="I287" s="22">
        <f t="shared" ref="I287:R287" si="244">I282*$U269</f>
        <v>0</v>
      </c>
      <c r="J287" s="22">
        <f t="shared" si="244"/>
        <v>0</v>
      </c>
      <c r="K287" s="22">
        <f t="shared" si="244"/>
        <v>0</v>
      </c>
      <c r="L287" s="22">
        <f t="shared" si="244"/>
        <v>0</v>
      </c>
      <c r="M287" s="22">
        <f t="shared" si="244"/>
        <v>0</v>
      </c>
      <c r="N287" s="22">
        <f t="shared" si="244"/>
        <v>0</v>
      </c>
      <c r="O287" s="22">
        <f t="shared" si="244"/>
        <v>0</v>
      </c>
      <c r="P287" s="22">
        <f t="shared" si="244"/>
        <v>0</v>
      </c>
      <c r="Q287" s="22">
        <f t="shared" si="244"/>
        <v>0</v>
      </c>
      <c r="R287" s="22">
        <f t="shared" si="244"/>
        <v>0</v>
      </c>
      <c r="S287" s="17"/>
      <c r="T287" s="25"/>
      <c r="U287" s="25"/>
      <c r="V287" s="25"/>
      <c r="Y287" s="83"/>
      <c r="Z287" s="83"/>
    </row>
    <row r="288" spans="2:32">
      <c r="B288" s="18" t="s">
        <v>58</v>
      </c>
      <c r="C288" s="14" t="s">
        <v>24</v>
      </c>
      <c r="D288" s="19"/>
      <c r="E288" s="19"/>
      <c r="F288" s="19"/>
      <c r="G288" s="100"/>
      <c r="H288" s="22">
        <f>H283*$U270</f>
        <v>0</v>
      </c>
      <c r="I288" s="22">
        <f t="shared" ref="I288:R288" si="245">I283*$U270</f>
        <v>0</v>
      </c>
      <c r="J288" s="22">
        <f t="shared" si="245"/>
        <v>0</v>
      </c>
      <c r="K288" s="22">
        <f t="shared" si="245"/>
        <v>0</v>
      </c>
      <c r="L288" s="22">
        <f t="shared" si="245"/>
        <v>0</v>
      </c>
      <c r="M288" s="22">
        <f t="shared" si="245"/>
        <v>0</v>
      </c>
      <c r="N288" s="22">
        <f t="shared" si="245"/>
        <v>0</v>
      </c>
      <c r="O288" s="22">
        <f t="shared" si="245"/>
        <v>0</v>
      </c>
      <c r="P288" s="22">
        <f t="shared" si="245"/>
        <v>0</v>
      </c>
      <c r="Q288" s="22">
        <f t="shared" si="245"/>
        <v>0</v>
      </c>
      <c r="R288" s="22">
        <f t="shared" si="245"/>
        <v>0</v>
      </c>
      <c r="S288" s="17"/>
      <c r="T288" s="25"/>
      <c r="U288" s="25"/>
      <c r="V288" s="25"/>
      <c r="Y288" s="83"/>
      <c r="Z288" s="83"/>
      <c r="AD288" s="83"/>
      <c r="AE288" s="83"/>
    </row>
    <row r="289" spans="2:31" hidden="1">
      <c r="B289" s="18" t="s">
        <v>60</v>
      </c>
      <c r="C289" s="14" t="s">
        <v>24</v>
      </c>
      <c r="D289" s="19"/>
      <c r="E289" s="19"/>
      <c r="F289" s="19"/>
      <c r="G289" s="31"/>
      <c r="H289" s="22">
        <f t="shared" ref="H289:R289" si="246">H284*$W273</f>
        <v>0</v>
      </c>
      <c r="I289" s="22">
        <f t="shared" si="246"/>
        <v>0</v>
      </c>
      <c r="J289" s="22">
        <f t="shared" si="246"/>
        <v>0</v>
      </c>
      <c r="K289" s="22">
        <f t="shared" si="246"/>
        <v>0</v>
      </c>
      <c r="L289" s="22">
        <f t="shared" si="246"/>
        <v>0</v>
      </c>
      <c r="M289" s="22">
        <f t="shared" si="246"/>
        <v>0</v>
      </c>
      <c r="N289" s="22">
        <f t="shared" si="246"/>
        <v>0</v>
      </c>
      <c r="O289" s="22">
        <f t="shared" si="246"/>
        <v>0</v>
      </c>
      <c r="P289" s="22">
        <f t="shared" ref="P289" si="247">P284*$W273</f>
        <v>0</v>
      </c>
      <c r="Q289" s="22">
        <f t="shared" si="246"/>
        <v>0</v>
      </c>
      <c r="R289" s="22">
        <f t="shared" si="246"/>
        <v>0</v>
      </c>
      <c r="S289" s="17"/>
      <c r="T289" s="25"/>
      <c r="U289" s="25"/>
      <c r="V289" s="25"/>
    </row>
    <row r="290" spans="2:31">
      <c r="B290" s="26" t="s">
        <v>25</v>
      </c>
      <c r="C290" s="27" t="s">
        <v>24</v>
      </c>
      <c r="D290" s="28"/>
      <c r="E290" s="28"/>
      <c r="F290" s="28"/>
      <c r="G290" s="26"/>
      <c r="H290" s="29">
        <f>SUM(H285:H289)</f>
        <v>0</v>
      </c>
      <c r="I290" s="29">
        <f t="shared" ref="I290:R290" si="248">SUM(I285:I289)</f>
        <v>0</v>
      </c>
      <c r="J290" s="29">
        <f t="shared" si="248"/>
        <v>0</v>
      </c>
      <c r="K290" s="29">
        <f t="shared" si="248"/>
        <v>0</v>
      </c>
      <c r="L290" s="29">
        <f t="shared" si="248"/>
        <v>0</v>
      </c>
      <c r="M290" s="29">
        <f t="shared" si="248"/>
        <v>0</v>
      </c>
      <c r="N290" s="29">
        <f t="shared" si="248"/>
        <v>0</v>
      </c>
      <c r="O290" s="29">
        <f t="shared" si="248"/>
        <v>0</v>
      </c>
      <c r="P290" s="29">
        <f t="shared" ref="P290" si="249">SUM(P285:P289)</f>
        <v>0</v>
      </c>
      <c r="Q290" s="29">
        <f t="shared" si="248"/>
        <v>0</v>
      </c>
      <c r="R290" s="29">
        <f t="shared" si="248"/>
        <v>0</v>
      </c>
      <c r="S290" s="17"/>
      <c r="T290" s="25"/>
      <c r="U290" s="25"/>
      <c r="V290" s="25"/>
      <c r="Y290" s="83"/>
      <c r="Z290" s="83"/>
      <c r="AD290" s="83"/>
      <c r="AE290" s="83"/>
    </row>
    <row r="291" spans="2:31">
      <c r="B291" s="96" t="s">
        <v>63</v>
      </c>
      <c r="C291" s="96"/>
      <c r="D291" s="96"/>
      <c r="E291" s="96"/>
      <c r="F291" s="96"/>
      <c r="G291" s="96"/>
      <c r="H291" s="96"/>
      <c r="I291" s="96"/>
      <c r="J291" s="96"/>
      <c r="K291" s="96"/>
      <c r="L291" s="96"/>
      <c r="M291" s="96"/>
      <c r="N291" s="96"/>
      <c r="O291" s="96"/>
      <c r="P291" s="96"/>
      <c r="Q291" s="96"/>
      <c r="R291" s="96"/>
      <c r="S291" s="6"/>
      <c r="T291" s="8"/>
      <c r="U291" s="8"/>
      <c r="V291" s="8"/>
      <c r="Y291" s="83"/>
      <c r="Z291" s="83"/>
      <c r="AD291" s="83"/>
      <c r="AE291" s="83"/>
    </row>
    <row r="292" spans="2:31">
      <c r="B292" s="14" t="s">
        <v>48</v>
      </c>
      <c r="C292" s="14" t="s">
        <v>49</v>
      </c>
      <c r="D292" s="15"/>
      <c r="E292" s="15"/>
      <c r="F292" s="16"/>
      <c r="G292" s="97"/>
      <c r="H292" s="98"/>
      <c r="I292" s="98"/>
      <c r="J292" s="98"/>
      <c r="K292" s="98"/>
      <c r="L292" s="98"/>
      <c r="M292" s="98"/>
      <c r="N292" s="98"/>
      <c r="O292" s="98"/>
      <c r="P292" s="98"/>
      <c r="Q292" s="98"/>
      <c r="R292" s="98"/>
      <c r="S292" s="17"/>
      <c r="T292" s="39"/>
      <c r="U292" s="39"/>
      <c r="V292" s="39"/>
      <c r="Y292" s="83"/>
      <c r="Z292" s="83"/>
      <c r="AD292" s="83"/>
      <c r="AE292" s="83"/>
    </row>
    <row r="293" spans="2:31">
      <c r="B293" s="18" t="s">
        <v>50</v>
      </c>
      <c r="C293" s="14" t="s">
        <v>20</v>
      </c>
      <c r="D293" s="19"/>
      <c r="E293" s="19"/>
      <c r="F293" s="20"/>
      <c r="G293" s="99"/>
      <c r="H293" s="22">
        <f t="shared" ref="H293:R302" si="250">H267-H280</f>
        <v>89.65</v>
      </c>
      <c r="I293" s="22">
        <f t="shared" si="250"/>
        <v>89.65</v>
      </c>
      <c r="J293" s="22">
        <f t="shared" si="250"/>
        <v>89.65</v>
      </c>
      <c r="K293" s="22">
        <f t="shared" si="250"/>
        <v>89.65</v>
      </c>
      <c r="L293" s="22">
        <f t="shared" si="250"/>
        <v>89.65</v>
      </c>
      <c r="M293" s="22">
        <f t="shared" si="250"/>
        <v>89.65</v>
      </c>
      <c r="N293" s="22">
        <f t="shared" si="250"/>
        <v>89.65</v>
      </c>
      <c r="O293" s="22">
        <f t="shared" si="250"/>
        <v>89.65</v>
      </c>
      <c r="P293" s="22">
        <f t="shared" ref="P293" si="251">P267-P280</f>
        <v>89.65</v>
      </c>
      <c r="Q293" s="22">
        <f t="shared" si="250"/>
        <v>89.65</v>
      </c>
      <c r="R293" s="22">
        <f t="shared" si="250"/>
        <v>89.65</v>
      </c>
      <c r="S293" s="17"/>
      <c r="T293" s="39"/>
      <c r="U293" s="39"/>
      <c r="V293" s="39"/>
    </row>
    <row r="294" spans="2:31" hidden="1">
      <c r="B294" s="18" t="s">
        <v>52</v>
      </c>
      <c r="C294" s="14" t="s">
        <v>20</v>
      </c>
      <c r="D294" s="19"/>
      <c r="E294" s="19"/>
      <c r="F294" s="20"/>
      <c r="G294" s="100"/>
      <c r="H294" s="22">
        <f t="shared" si="250"/>
        <v>0</v>
      </c>
      <c r="I294" s="22">
        <f t="shared" si="250"/>
        <v>0</v>
      </c>
      <c r="J294" s="22">
        <f t="shared" si="250"/>
        <v>0</v>
      </c>
      <c r="K294" s="22">
        <f t="shared" si="250"/>
        <v>0</v>
      </c>
      <c r="L294" s="22">
        <f t="shared" si="250"/>
        <v>0</v>
      </c>
      <c r="M294" s="22">
        <f t="shared" si="250"/>
        <v>0</v>
      </c>
      <c r="N294" s="22">
        <f t="shared" si="250"/>
        <v>0</v>
      </c>
      <c r="O294" s="22">
        <f t="shared" si="250"/>
        <v>0</v>
      </c>
      <c r="P294" s="22">
        <f t="shared" ref="P294" si="252">P268-P281</f>
        <v>0</v>
      </c>
      <c r="Q294" s="22">
        <f t="shared" si="250"/>
        <v>0</v>
      </c>
      <c r="R294" s="22">
        <f t="shared" si="250"/>
        <v>0</v>
      </c>
      <c r="S294" s="17"/>
      <c r="T294" s="39"/>
      <c r="U294" s="39"/>
      <c r="V294" s="39"/>
    </row>
    <row r="295" spans="2:31">
      <c r="B295" s="18" t="s">
        <v>54</v>
      </c>
      <c r="C295" s="14" t="s">
        <v>55</v>
      </c>
      <c r="D295" s="19"/>
      <c r="E295" s="19"/>
      <c r="F295" s="20"/>
      <c r="G295" s="100"/>
      <c r="H295" s="22">
        <f t="shared" si="250"/>
        <v>2095.6666666666665</v>
      </c>
      <c r="I295" s="22">
        <f t="shared" si="250"/>
        <v>2095.6666666666665</v>
      </c>
      <c r="J295" s="22">
        <f t="shared" si="250"/>
        <v>2095.6666666666665</v>
      </c>
      <c r="K295" s="22">
        <f t="shared" si="250"/>
        <v>2095.6666666666665</v>
      </c>
      <c r="L295" s="22">
        <f t="shared" si="250"/>
        <v>2095.6666666666665</v>
      </c>
      <c r="M295" s="22">
        <f t="shared" si="250"/>
        <v>2095.6666666666665</v>
      </c>
      <c r="N295" s="22">
        <f t="shared" si="250"/>
        <v>2095.6666666666665</v>
      </c>
      <c r="O295" s="22">
        <f t="shared" si="250"/>
        <v>2095.6666666666665</v>
      </c>
      <c r="P295" s="22">
        <f t="shared" ref="P295" si="253">P269-P282</f>
        <v>2095.6666666666665</v>
      </c>
      <c r="Q295" s="22">
        <f t="shared" si="250"/>
        <v>2095.6666666666665</v>
      </c>
      <c r="R295" s="22">
        <f t="shared" si="250"/>
        <v>2095.6666666666665</v>
      </c>
      <c r="S295" s="17"/>
      <c r="T295" s="39"/>
      <c r="U295" s="39"/>
      <c r="V295" s="39"/>
    </row>
    <row r="296" spans="2:31">
      <c r="B296" s="18" t="s">
        <v>58</v>
      </c>
      <c r="C296" s="14" t="s">
        <v>20</v>
      </c>
      <c r="D296" s="19"/>
      <c r="E296" s="19"/>
      <c r="F296" s="20"/>
      <c r="G296" s="100"/>
      <c r="H296" s="22">
        <f t="shared" si="250"/>
        <v>765.93</v>
      </c>
      <c r="I296" s="22">
        <f t="shared" si="250"/>
        <v>765.93</v>
      </c>
      <c r="J296" s="22">
        <f t="shared" si="250"/>
        <v>765.93</v>
      </c>
      <c r="K296" s="22">
        <f t="shared" si="250"/>
        <v>765.93</v>
      </c>
      <c r="L296" s="22">
        <f t="shared" si="250"/>
        <v>765.93</v>
      </c>
      <c r="M296" s="22">
        <f t="shared" si="250"/>
        <v>765.93</v>
      </c>
      <c r="N296" s="22">
        <f t="shared" si="250"/>
        <v>765.93</v>
      </c>
      <c r="O296" s="22">
        <f t="shared" si="250"/>
        <v>765.93</v>
      </c>
      <c r="P296" s="22">
        <f t="shared" ref="P296" si="254">P270-P283</f>
        <v>765.93</v>
      </c>
      <c r="Q296" s="22">
        <f t="shared" si="250"/>
        <v>765.93</v>
      </c>
      <c r="R296" s="22">
        <f t="shared" si="250"/>
        <v>765.93</v>
      </c>
      <c r="S296" s="17"/>
      <c r="T296" s="39"/>
      <c r="U296" s="39"/>
      <c r="V296" s="39"/>
    </row>
    <row r="297" spans="2:31" hidden="1">
      <c r="B297" s="18" t="s">
        <v>60</v>
      </c>
      <c r="C297" s="14" t="s">
        <v>20</v>
      </c>
      <c r="D297" s="19"/>
      <c r="E297" s="19"/>
      <c r="F297" s="20"/>
      <c r="G297" s="100"/>
      <c r="H297" s="22">
        <f t="shared" si="250"/>
        <v>0</v>
      </c>
      <c r="I297" s="22">
        <f t="shared" si="250"/>
        <v>0</v>
      </c>
      <c r="J297" s="22">
        <f t="shared" si="250"/>
        <v>0</v>
      </c>
      <c r="K297" s="22">
        <f t="shared" si="250"/>
        <v>0</v>
      </c>
      <c r="L297" s="22">
        <f t="shared" si="250"/>
        <v>0</v>
      </c>
      <c r="M297" s="22">
        <f t="shared" si="250"/>
        <v>0</v>
      </c>
      <c r="N297" s="22">
        <f t="shared" si="250"/>
        <v>0</v>
      </c>
      <c r="O297" s="22">
        <f t="shared" si="250"/>
        <v>0</v>
      </c>
      <c r="P297" s="22">
        <f t="shared" ref="P297" si="255">P271-P284</f>
        <v>0</v>
      </c>
      <c r="Q297" s="22">
        <f t="shared" si="250"/>
        <v>0</v>
      </c>
      <c r="R297" s="22">
        <f t="shared" si="250"/>
        <v>0</v>
      </c>
      <c r="S297" s="17"/>
      <c r="T297" s="39"/>
      <c r="U297" s="39"/>
      <c r="V297" s="39"/>
    </row>
    <row r="298" spans="2:31">
      <c r="B298" s="18" t="s">
        <v>50</v>
      </c>
      <c r="C298" s="14" t="s">
        <v>24</v>
      </c>
      <c r="D298" s="19"/>
      <c r="E298" s="19"/>
      <c r="F298" s="20"/>
      <c r="G298" s="100"/>
      <c r="H298" s="22">
        <f t="shared" si="250"/>
        <v>569.81730000000005</v>
      </c>
      <c r="I298" s="22">
        <f t="shared" si="250"/>
        <v>569.81730000000005</v>
      </c>
      <c r="J298" s="22">
        <f t="shared" si="250"/>
        <v>569.81730000000005</v>
      </c>
      <c r="K298" s="22">
        <f t="shared" si="250"/>
        <v>569.81730000000005</v>
      </c>
      <c r="L298" s="22">
        <f t="shared" si="250"/>
        <v>569.81730000000005</v>
      </c>
      <c r="M298" s="22">
        <f t="shared" si="250"/>
        <v>569.81730000000005</v>
      </c>
      <c r="N298" s="22">
        <f t="shared" si="250"/>
        <v>569.81730000000005</v>
      </c>
      <c r="O298" s="22">
        <f t="shared" si="250"/>
        <v>569.81730000000005</v>
      </c>
      <c r="P298" s="22">
        <f t="shared" ref="P298" si="256">P272-P285</f>
        <v>569.81730000000005</v>
      </c>
      <c r="Q298" s="22">
        <f t="shared" si="250"/>
        <v>569.81730000000005</v>
      </c>
      <c r="R298" s="22">
        <f t="shared" si="250"/>
        <v>569.81730000000005</v>
      </c>
      <c r="S298" s="17"/>
      <c r="T298" s="39"/>
      <c r="U298" s="39"/>
      <c r="V298" s="39"/>
    </row>
    <row r="299" spans="2:31" hidden="1">
      <c r="B299" s="18" t="s">
        <v>52</v>
      </c>
      <c r="C299" s="14" t="s">
        <v>24</v>
      </c>
      <c r="D299" s="19"/>
      <c r="E299" s="19"/>
      <c r="F299" s="20"/>
      <c r="G299" s="100"/>
      <c r="H299" s="22">
        <f t="shared" si="250"/>
        <v>0</v>
      </c>
      <c r="I299" s="22">
        <f t="shared" si="250"/>
        <v>0</v>
      </c>
      <c r="J299" s="22">
        <f t="shared" si="250"/>
        <v>0</v>
      </c>
      <c r="K299" s="22">
        <f t="shared" si="250"/>
        <v>0</v>
      </c>
      <c r="L299" s="22">
        <f t="shared" si="250"/>
        <v>0</v>
      </c>
      <c r="M299" s="22">
        <f t="shared" si="250"/>
        <v>0</v>
      </c>
      <c r="N299" s="22">
        <f t="shared" si="250"/>
        <v>0</v>
      </c>
      <c r="O299" s="22">
        <f t="shared" si="250"/>
        <v>0</v>
      </c>
      <c r="P299" s="22">
        <f t="shared" ref="P299" si="257">P273-P286</f>
        <v>0</v>
      </c>
      <c r="Q299" s="22">
        <f t="shared" si="250"/>
        <v>0</v>
      </c>
      <c r="R299" s="22">
        <f t="shared" si="250"/>
        <v>0</v>
      </c>
      <c r="S299" s="17"/>
      <c r="T299" s="25"/>
      <c r="U299" s="25"/>
      <c r="V299" s="25"/>
    </row>
    <row r="300" spans="2:31">
      <c r="B300" s="18" t="s">
        <v>54</v>
      </c>
      <c r="C300" s="14" t="s">
        <v>24</v>
      </c>
      <c r="D300" s="19"/>
      <c r="E300" s="19"/>
      <c r="F300" s="20"/>
      <c r="G300" s="100"/>
      <c r="H300" s="22">
        <f t="shared" si="250"/>
        <v>148.22486000000001</v>
      </c>
      <c r="I300" s="22">
        <f t="shared" si="250"/>
        <v>148.22486000000001</v>
      </c>
      <c r="J300" s="22">
        <f t="shared" si="250"/>
        <v>148.22486000000001</v>
      </c>
      <c r="K300" s="22">
        <f t="shared" si="250"/>
        <v>148.22486000000001</v>
      </c>
      <c r="L300" s="22">
        <f t="shared" si="250"/>
        <v>148.22486000000001</v>
      </c>
      <c r="M300" s="22">
        <f t="shared" si="250"/>
        <v>148.22486000000001</v>
      </c>
      <c r="N300" s="22">
        <f t="shared" si="250"/>
        <v>148.22486000000001</v>
      </c>
      <c r="O300" s="22">
        <f t="shared" si="250"/>
        <v>148.22486000000001</v>
      </c>
      <c r="P300" s="22">
        <f t="shared" ref="P300" si="258">P274-P287</f>
        <v>148.22486000000001</v>
      </c>
      <c r="Q300" s="22">
        <f t="shared" si="250"/>
        <v>148.22486000000001</v>
      </c>
      <c r="R300" s="22">
        <f t="shared" si="250"/>
        <v>148.22486000000001</v>
      </c>
      <c r="S300" s="17"/>
      <c r="T300" s="25"/>
      <c r="U300" s="25"/>
      <c r="V300" s="25"/>
    </row>
    <row r="301" spans="2:31">
      <c r="B301" s="18" t="s">
        <v>58</v>
      </c>
      <c r="C301" s="14" t="s">
        <v>24</v>
      </c>
      <c r="D301" s="19"/>
      <c r="E301" s="19"/>
      <c r="F301" s="19"/>
      <c r="G301" s="100"/>
      <c r="H301" s="22">
        <f t="shared" si="250"/>
        <v>1048.6879000000001</v>
      </c>
      <c r="I301" s="22">
        <f t="shared" si="250"/>
        <v>1048.6879000000001</v>
      </c>
      <c r="J301" s="22">
        <f t="shared" si="250"/>
        <v>1048.6879000000001</v>
      </c>
      <c r="K301" s="22">
        <f t="shared" si="250"/>
        <v>1048.6879000000001</v>
      </c>
      <c r="L301" s="22">
        <f t="shared" si="250"/>
        <v>1048.6879000000001</v>
      </c>
      <c r="M301" s="22">
        <f t="shared" si="250"/>
        <v>1048.6879000000001</v>
      </c>
      <c r="N301" s="22">
        <f t="shared" si="250"/>
        <v>1048.6879000000001</v>
      </c>
      <c r="O301" s="22">
        <f t="shared" si="250"/>
        <v>1048.6879000000001</v>
      </c>
      <c r="P301" s="22">
        <f t="shared" ref="P301" si="259">P275-P288</f>
        <v>1048.6879000000001</v>
      </c>
      <c r="Q301" s="22">
        <f t="shared" si="250"/>
        <v>1048.6879000000001</v>
      </c>
      <c r="R301" s="22">
        <f t="shared" si="250"/>
        <v>1048.6879000000001</v>
      </c>
      <c r="S301" s="17"/>
      <c r="T301" s="25"/>
      <c r="U301" s="25"/>
      <c r="V301" s="25"/>
    </row>
    <row r="302" spans="2:31" hidden="1">
      <c r="B302" s="18" t="s">
        <v>60</v>
      </c>
      <c r="C302" s="14" t="s">
        <v>24</v>
      </c>
      <c r="D302" s="19"/>
      <c r="E302" s="19"/>
      <c r="F302" s="19"/>
      <c r="G302" s="31"/>
      <c r="H302" s="22">
        <f t="shared" si="250"/>
        <v>0</v>
      </c>
      <c r="I302" s="22">
        <f t="shared" si="250"/>
        <v>0</v>
      </c>
      <c r="J302" s="22">
        <f t="shared" si="250"/>
        <v>0</v>
      </c>
      <c r="K302" s="22">
        <f t="shared" si="250"/>
        <v>0</v>
      </c>
      <c r="L302" s="22">
        <f t="shared" si="250"/>
        <v>0</v>
      </c>
      <c r="M302" s="22">
        <f t="shared" si="250"/>
        <v>0</v>
      </c>
      <c r="N302" s="22">
        <f t="shared" si="250"/>
        <v>0</v>
      </c>
      <c r="O302" s="22">
        <f t="shared" si="250"/>
        <v>0</v>
      </c>
      <c r="P302" s="22">
        <f t="shared" ref="P302" si="260">P276-P289</f>
        <v>0</v>
      </c>
      <c r="Q302" s="22">
        <f t="shared" si="250"/>
        <v>0</v>
      </c>
      <c r="R302" s="22">
        <f t="shared" si="250"/>
        <v>0</v>
      </c>
      <c r="S302" s="17"/>
      <c r="T302" s="25"/>
      <c r="U302" s="25"/>
      <c r="V302" s="25"/>
    </row>
    <row r="303" spans="2:31">
      <c r="B303" s="26" t="s">
        <v>25</v>
      </c>
      <c r="C303" s="27" t="s">
        <v>24</v>
      </c>
      <c r="D303" s="28"/>
      <c r="E303" s="28"/>
      <c r="F303" s="28"/>
      <c r="G303" s="26"/>
      <c r="H303" s="29">
        <f>SUM(H298:H302)</f>
        <v>1766.7300600000003</v>
      </c>
      <c r="I303" s="29">
        <f t="shared" ref="I303:R303" si="261">SUM(I298:I302)</f>
        <v>1766.7300600000003</v>
      </c>
      <c r="J303" s="29">
        <f t="shared" si="261"/>
        <v>1766.7300600000003</v>
      </c>
      <c r="K303" s="29">
        <f t="shared" si="261"/>
        <v>1766.7300600000003</v>
      </c>
      <c r="L303" s="29">
        <f t="shared" si="261"/>
        <v>1766.7300600000003</v>
      </c>
      <c r="M303" s="29">
        <f t="shared" si="261"/>
        <v>1766.7300600000003</v>
      </c>
      <c r="N303" s="29">
        <f t="shared" si="261"/>
        <v>1766.7300600000003</v>
      </c>
      <c r="O303" s="29">
        <f t="shared" si="261"/>
        <v>1766.7300600000003</v>
      </c>
      <c r="P303" s="29">
        <f t="shared" ref="P303" si="262">SUM(P298:P302)</f>
        <v>1766.7300600000003</v>
      </c>
      <c r="Q303" s="29">
        <f t="shared" si="261"/>
        <v>1766.7300600000003</v>
      </c>
      <c r="R303" s="29">
        <f t="shared" si="261"/>
        <v>1766.7300600000003</v>
      </c>
      <c r="S303" s="17"/>
      <c r="T303" s="25"/>
      <c r="U303" s="25"/>
      <c r="V303" s="25"/>
    </row>
    <row r="304" spans="2:31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8"/>
      <c r="U304" s="8"/>
      <c r="V304" s="8"/>
    </row>
    <row r="305" spans="2:31">
      <c r="B305" s="101" t="str">
        <f>'E2 Údaje a hodnotící tabulky1 '!B140</f>
        <v>Střední průmyslová škola Emila Kolbena Rakovník, příspěvková organizace</v>
      </c>
      <c r="C305" s="102"/>
      <c r="D305" s="102"/>
      <c r="E305" s="102"/>
      <c r="F305" s="102"/>
      <c r="G305" s="102"/>
      <c r="H305" s="102"/>
      <c r="I305" s="102"/>
      <c r="J305" s="102"/>
      <c r="K305" s="102"/>
      <c r="L305" s="102"/>
      <c r="M305" s="102"/>
      <c r="N305" s="102"/>
      <c r="O305" s="102"/>
      <c r="P305" s="102"/>
      <c r="Q305" s="102"/>
      <c r="R305" s="102"/>
      <c r="S305" s="6"/>
      <c r="T305" s="8"/>
      <c r="U305" s="8"/>
      <c r="V305" s="8"/>
    </row>
    <row r="306" spans="2:31">
      <c r="B306" s="103"/>
      <c r="C306" s="104"/>
      <c r="D306" s="104"/>
      <c r="E306" s="104"/>
      <c r="F306" s="104"/>
      <c r="G306" s="104"/>
      <c r="H306" s="104"/>
      <c r="I306" s="104"/>
      <c r="J306" s="104"/>
      <c r="K306" s="104"/>
      <c r="L306" s="104"/>
      <c r="M306" s="104"/>
      <c r="N306" s="104"/>
      <c r="O306" s="104"/>
      <c r="P306" s="104"/>
      <c r="Q306" s="104"/>
      <c r="R306" s="104"/>
      <c r="S306" s="6"/>
      <c r="T306" s="8"/>
      <c r="U306" s="8"/>
      <c r="V306" s="8"/>
    </row>
    <row r="307" spans="2:31">
      <c r="B307" s="40" t="s">
        <v>39</v>
      </c>
      <c r="C307" s="10">
        <f>C5</f>
        <v>10</v>
      </c>
      <c r="D307" s="11"/>
      <c r="E307" s="11"/>
      <c r="F307" s="12" t="s">
        <v>40</v>
      </c>
      <c r="G307" s="12" t="s">
        <v>41</v>
      </c>
      <c r="H307" s="12">
        <f>H264</f>
        <v>0</v>
      </c>
      <c r="I307" s="12">
        <f t="shared" ref="I307:R307" si="263">I264</f>
        <v>1</v>
      </c>
      <c r="J307" s="12">
        <f t="shared" si="263"/>
        <v>2</v>
      </c>
      <c r="K307" s="12">
        <f t="shared" si="263"/>
        <v>3</v>
      </c>
      <c r="L307" s="12">
        <f t="shared" si="263"/>
        <v>4</v>
      </c>
      <c r="M307" s="12">
        <f t="shared" si="263"/>
        <v>5</v>
      </c>
      <c r="N307" s="12">
        <f t="shared" si="263"/>
        <v>6</v>
      </c>
      <c r="O307" s="12">
        <f t="shared" si="263"/>
        <v>7</v>
      </c>
      <c r="P307" s="12">
        <f t="shared" si="263"/>
        <v>8</v>
      </c>
      <c r="Q307" s="12">
        <f t="shared" si="263"/>
        <v>9</v>
      </c>
      <c r="R307" s="12">
        <f t="shared" si="263"/>
        <v>10</v>
      </c>
      <c r="S307" s="13"/>
      <c r="T307" s="13"/>
      <c r="U307" s="13"/>
      <c r="V307" s="13"/>
    </row>
    <row r="308" spans="2:31" ht="14.45" customHeight="1">
      <c r="B308" s="105" t="s">
        <v>43</v>
      </c>
      <c r="C308" s="105"/>
      <c r="D308" s="105"/>
      <c r="E308" s="105"/>
      <c r="F308" s="105"/>
      <c r="G308" s="105"/>
      <c r="H308" s="105"/>
      <c r="I308" s="105"/>
      <c r="J308" s="105"/>
      <c r="K308" s="105"/>
      <c r="L308" s="105"/>
      <c r="M308" s="105"/>
      <c r="N308" s="105"/>
      <c r="O308" s="105"/>
      <c r="P308" s="105"/>
      <c r="Q308" s="105"/>
      <c r="R308" s="105"/>
      <c r="S308" s="6"/>
      <c r="T308" s="108" t="s">
        <v>44</v>
      </c>
      <c r="U308" s="108" t="s">
        <v>45</v>
      </c>
      <c r="V308" s="106" t="s">
        <v>46</v>
      </c>
      <c r="X308" s="106" t="s">
        <v>44</v>
      </c>
      <c r="Y308" s="106" t="s">
        <v>47</v>
      </c>
      <c r="Z308" s="107"/>
    </row>
    <row r="309" spans="2:31" ht="14.45" customHeight="1">
      <c r="B309" s="14" t="s">
        <v>48</v>
      </c>
      <c r="C309" s="14" t="s">
        <v>49</v>
      </c>
      <c r="D309" s="15"/>
      <c r="E309" s="15"/>
      <c r="F309" s="16"/>
      <c r="G309" s="97"/>
      <c r="H309" s="98"/>
      <c r="I309" s="98"/>
      <c r="J309" s="98"/>
      <c r="K309" s="98"/>
      <c r="L309" s="98"/>
      <c r="M309" s="98"/>
      <c r="N309" s="98"/>
      <c r="O309" s="98"/>
      <c r="P309" s="98"/>
      <c r="Q309" s="98"/>
      <c r="R309" s="98"/>
      <c r="S309" s="17"/>
      <c r="T309" s="109"/>
      <c r="U309" s="109"/>
      <c r="V309" s="106"/>
      <c r="X309" s="106"/>
      <c r="Y309" s="106"/>
      <c r="Z309" s="107"/>
      <c r="AD309" s="83"/>
      <c r="AE309" s="83"/>
    </row>
    <row r="310" spans="2:31">
      <c r="B310" s="18" t="s">
        <v>50</v>
      </c>
      <c r="C310" s="14" t="s">
        <v>20</v>
      </c>
      <c r="D310" s="19"/>
      <c r="E310" s="19"/>
      <c r="F310" s="20"/>
      <c r="G310" s="21">
        <v>64.989999999999995</v>
      </c>
      <c r="H310" s="22">
        <f>G310</f>
        <v>64.989999999999995</v>
      </c>
      <c r="I310" s="22">
        <f t="shared" ref="I310:R319" si="264">H310</f>
        <v>64.989999999999995</v>
      </c>
      <c r="J310" s="22">
        <f t="shared" si="264"/>
        <v>64.989999999999995</v>
      </c>
      <c r="K310" s="22">
        <f t="shared" si="264"/>
        <v>64.989999999999995</v>
      </c>
      <c r="L310" s="22">
        <f t="shared" si="264"/>
        <v>64.989999999999995</v>
      </c>
      <c r="M310" s="22">
        <f t="shared" si="264"/>
        <v>64.989999999999995</v>
      </c>
      <c r="N310" s="22">
        <f t="shared" si="264"/>
        <v>64.989999999999995</v>
      </c>
      <c r="O310" s="22">
        <f t="shared" si="264"/>
        <v>64.989999999999995</v>
      </c>
      <c r="P310" s="22">
        <f t="shared" si="264"/>
        <v>64.989999999999995</v>
      </c>
      <c r="Q310" s="22">
        <f t="shared" ref="Q310:Q319" si="265">O310</f>
        <v>64.989999999999995</v>
      </c>
      <c r="R310" s="22">
        <f t="shared" si="264"/>
        <v>64.989999999999995</v>
      </c>
      <c r="S310" s="17"/>
      <c r="T310" s="23" t="s">
        <v>51</v>
      </c>
      <c r="U310" s="24">
        <f>IFERROR(G315/G310,0)</f>
        <v>5.5280904754577644</v>
      </c>
      <c r="V310" s="24">
        <f>U310*Z310</f>
        <v>6.6889894753038952</v>
      </c>
      <c r="X310" s="23" t="s">
        <v>50</v>
      </c>
      <c r="Y310" s="88">
        <v>0.21</v>
      </c>
      <c r="Z310" s="89">
        <f>1+Y310</f>
        <v>1.21</v>
      </c>
      <c r="AD310" s="83"/>
      <c r="AE310" s="83"/>
    </row>
    <row r="311" spans="2:31" ht="14.45" hidden="1" customHeight="1">
      <c r="B311" s="18" t="s">
        <v>52</v>
      </c>
      <c r="C311" s="14" t="s">
        <v>20</v>
      </c>
      <c r="D311" s="19"/>
      <c r="E311" s="19"/>
      <c r="F311" s="20"/>
      <c r="G311" s="21">
        <v>0</v>
      </c>
      <c r="H311" s="22">
        <f t="shared" ref="H311:H319" si="266">G311</f>
        <v>0</v>
      </c>
      <c r="I311" s="22">
        <f t="shared" si="264"/>
        <v>0</v>
      </c>
      <c r="J311" s="22">
        <f t="shared" si="264"/>
        <v>0</v>
      </c>
      <c r="K311" s="22">
        <f t="shared" si="264"/>
        <v>0</v>
      </c>
      <c r="L311" s="22">
        <f t="shared" si="264"/>
        <v>0</v>
      </c>
      <c r="M311" s="22">
        <f t="shared" si="264"/>
        <v>0</v>
      </c>
      <c r="N311" s="22">
        <f t="shared" si="264"/>
        <v>0</v>
      </c>
      <c r="O311" s="22">
        <f t="shared" si="264"/>
        <v>0</v>
      </c>
      <c r="P311" s="22">
        <f t="shared" si="264"/>
        <v>0</v>
      </c>
      <c r="Q311" s="22">
        <f t="shared" si="265"/>
        <v>0</v>
      </c>
      <c r="R311" s="22">
        <f t="shared" si="264"/>
        <v>0</v>
      </c>
      <c r="S311" s="17"/>
      <c r="T311" s="23" t="s">
        <v>53</v>
      </c>
      <c r="U311" s="24">
        <f>IFERROR(G316/G311,0)</f>
        <v>0</v>
      </c>
      <c r="V311" s="24">
        <f t="shared" ref="V311:V313" si="267">U311*Z311</f>
        <v>0</v>
      </c>
      <c r="X311" s="23" t="s">
        <v>52</v>
      </c>
      <c r="Y311" s="88">
        <v>0.1</v>
      </c>
      <c r="Z311" s="89">
        <f t="shared" ref="Z311:Z313" si="268">1+Y311</f>
        <v>1.1000000000000001</v>
      </c>
    </row>
    <row r="312" spans="2:31">
      <c r="B312" s="18" t="s">
        <v>54</v>
      </c>
      <c r="C312" s="14" t="s">
        <v>55</v>
      </c>
      <c r="D312" s="19"/>
      <c r="E312" s="19"/>
      <c r="F312" s="20"/>
      <c r="G312" s="21">
        <v>490</v>
      </c>
      <c r="H312" s="22">
        <f t="shared" si="266"/>
        <v>490</v>
      </c>
      <c r="I312" s="22">
        <f t="shared" si="264"/>
        <v>490</v>
      </c>
      <c r="J312" s="22">
        <f t="shared" si="264"/>
        <v>490</v>
      </c>
      <c r="K312" s="22">
        <f t="shared" si="264"/>
        <v>490</v>
      </c>
      <c r="L312" s="22">
        <f t="shared" si="264"/>
        <v>490</v>
      </c>
      <c r="M312" s="22">
        <f t="shared" si="264"/>
        <v>490</v>
      </c>
      <c r="N312" s="22">
        <f t="shared" si="264"/>
        <v>490</v>
      </c>
      <c r="O312" s="22">
        <f t="shared" si="264"/>
        <v>490</v>
      </c>
      <c r="P312" s="22">
        <f t="shared" si="264"/>
        <v>490</v>
      </c>
      <c r="Q312" s="22">
        <f t="shared" si="265"/>
        <v>490</v>
      </c>
      <c r="R312" s="22">
        <f t="shared" si="264"/>
        <v>490</v>
      </c>
      <c r="S312" s="17"/>
      <c r="T312" s="23" t="s">
        <v>65</v>
      </c>
      <c r="U312" s="24">
        <f>IFERROR(G317/G312,0)</f>
        <v>7.87469387755102E-2</v>
      </c>
      <c r="V312" s="24">
        <f t="shared" si="267"/>
        <v>8.6621632653061234E-2</v>
      </c>
      <c r="X312" s="23" t="s">
        <v>57</v>
      </c>
      <c r="Y312" s="88">
        <v>0.1</v>
      </c>
      <c r="Z312" s="89">
        <f t="shared" si="268"/>
        <v>1.1000000000000001</v>
      </c>
    </row>
    <row r="313" spans="2:31">
      <c r="B313" s="18" t="s">
        <v>58</v>
      </c>
      <c r="C313" s="14" t="s">
        <v>20</v>
      </c>
      <c r="D313" s="19"/>
      <c r="E313" s="19"/>
      <c r="F313" s="20"/>
      <c r="G313" s="21">
        <v>371.83</v>
      </c>
      <c r="H313" s="22">
        <f t="shared" si="266"/>
        <v>371.83</v>
      </c>
      <c r="I313" s="22">
        <f t="shared" si="264"/>
        <v>371.83</v>
      </c>
      <c r="J313" s="22">
        <f t="shared" si="264"/>
        <v>371.83</v>
      </c>
      <c r="K313" s="22">
        <f t="shared" si="264"/>
        <v>371.83</v>
      </c>
      <c r="L313" s="22">
        <f t="shared" si="264"/>
        <v>371.83</v>
      </c>
      <c r="M313" s="22">
        <f t="shared" si="264"/>
        <v>371.83</v>
      </c>
      <c r="N313" s="22">
        <f t="shared" si="264"/>
        <v>371.83</v>
      </c>
      <c r="O313" s="22">
        <f t="shared" si="264"/>
        <v>371.83</v>
      </c>
      <c r="P313" s="22">
        <f t="shared" si="264"/>
        <v>371.83</v>
      </c>
      <c r="Q313" s="22">
        <f t="shared" si="265"/>
        <v>371.83</v>
      </c>
      <c r="R313" s="22">
        <f t="shared" si="264"/>
        <v>371.83</v>
      </c>
      <c r="S313" s="17"/>
      <c r="T313" s="23" t="s">
        <v>59</v>
      </c>
      <c r="U313" s="24">
        <f>IFERROR(G318/G313,0)</f>
        <v>1.3390632816071861</v>
      </c>
      <c r="V313" s="24">
        <f t="shared" si="267"/>
        <v>1.6202665707446953</v>
      </c>
      <c r="X313" s="23" t="s">
        <v>58</v>
      </c>
      <c r="Y313" s="88">
        <v>0.21</v>
      </c>
      <c r="Z313" s="89">
        <f t="shared" si="268"/>
        <v>1.21</v>
      </c>
    </row>
    <row r="314" spans="2:31" hidden="1">
      <c r="B314" s="18" t="s">
        <v>60</v>
      </c>
      <c r="C314" s="14" t="s">
        <v>20</v>
      </c>
      <c r="D314" s="19"/>
      <c r="E314" s="19"/>
      <c r="F314" s="20"/>
      <c r="G314" s="21">
        <v>0</v>
      </c>
      <c r="H314" s="22">
        <f t="shared" si="266"/>
        <v>0</v>
      </c>
      <c r="I314" s="22">
        <f t="shared" si="264"/>
        <v>0</v>
      </c>
      <c r="J314" s="22">
        <f t="shared" si="264"/>
        <v>0</v>
      </c>
      <c r="K314" s="22">
        <f t="shared" si="264"/>
        <v>0</v>
      </c>
      <c r="L314" s="22">
        <f t="shared" si="264"/>
        <v>0</v>
      </c>
      <c r="M314" s="22">
        <f t="shared" si="264"/>
        <v>0</v>
      </c>
      <c r="N314" s="22">
        <f t="shared" si="264"/>
        <v>0</v>
      </c>
      <c r="O314" s="22">
        <f t="shared" si="264"/>
        <v>0</v>
      </c>
      <c r="P314" s="22">
        <f t="shared" si="264"/>
        <v>0</v>
      </c>
      <c r="Q314" s="22">
        <f t="shared" si="265"/>
        <v>0</v>
      </c>
      <c r="R314" s="22">
        <f t="shared" si="264"/>
        <v>0</v>
      </c>
      <c r="S314" s="17"/>
      <c r="T314" s="23" t="s">
        <v>64</v>
      </c>
      <c r="U314" s="24">
        <f>IFERROR(G319/G314,0)</f>
        <v>0</v>
      </c>
      <c r="V314" s="24">
        <f t="shared" ref="V314" si="269">U314*1.21</f>
        <v>0</v>
      </c>
    </row>
    <row r="315" spans="2:31">
      <c r="B315" s="18" t="s">
        <v>50</v>
      </c>
      <c r="C315" s="14" t="s">
        <v>24</v>
      </c>
      <c r="D315" s="19"/>
      <c r="E315" s="19"/>
      <c r="F315" s="20"/>
      <c r="G315" s="21">
        <f>276.362*1.3</f>
        <v>359.27060000000006</v>
      </c>
      <c r="H315" s="22">
        <f t="shared" si="266"/>
        <v>359.27060000000006</v>
      </c>
      <c r="I315" s="22">
        <f t="shared" si="264"/>
        <v>359.27060000000006</v>
      </c>
      <c r="J315" s="22">
        <f t="shared" si="264"/>
        <v>359.27060000000006</v>
      </c>
      <c r="K315" s="22">
        <f t="shared" si="264"/>
        <v>359.27060000000006</v>
      </c>
      <c r="L315" s="22">
        <f t="shared" si="264"/>
        <v>359.27060000000006</v>
      </c>
      <c r="M315" s="22">
        <f t="shared" si="264"/>
        <v>359.27060000000006</v>
      </c>
      <c r="N315" s="22">
        <f t="shared" si="264"/>
        <v>359.27060000000006</v>
      </c>
      <c r="O315" s="22">
        <f t="shared" si="264"/>
        <v>359.27060000000006</v>
      </c>
      <c r="P315" s="22">
        <f t="shared" si="264"/>
        <v>359.27060000000006</v>
      </c>
      <c r="Q315" s="22">
        <f t="shared" si="265"/>
        <v>359.27060000000006</v>
      </c>
      <c r="R315" s="22">
        <f t="shared" si="264"/>
        <v>359.27060000000006</v>
      </c>
      <c r="S315" s="17"/>
    </row>
    <row r="316" spans="2:31" hidden="1">
      <c r="B316" s="18" t="s">
        <v>52</v>
      </c>
      <c r="C316" s="14" t="s">
        <v>24</v>
      </c>
      <c r="D316" s="19"/>
      <c r="E316" s="19"/>
      <c r="F316" s="20"/>
      <c r="G316" s="21">
        <v>0</v>
      </c>
      <c r="H316" s="22">
        <f t="shared" si="266"/>
        <v>0</v>
      </c>
      <c r="I316" s="22">
        <f t="shared" si="264"/>
        <v>0</v>
      </c>
      <c r="J316" s="22">
        <f t="shared" si="264"/>
        <v>0</v>
      </c>
      <c r="K316" s="22">
        <f t="shared" si="264"/>
        <v>0</v>
      </c>
      <c r="L316" s="22">
        <f t="shared" si="264"/>
        <v>0</v>
      </c>
      <c r="M316" s="22">
        <f t="shared" si="264"/>
        <v>0</v>
      </c>
      <c r="N316" s="22">
        <f t="shared" si="264"/>
        <v>0</v>
      </c>
      <c r="O316" s="22">
        <f t="shared" si="264"/>
        <v>0</v>
      </c>
      <c r="P316" s="22">
        <f t="shared" si="264"/>
        <v>0</v>
      </c>
      <c r="Q316" s="22">
        <f t="shared" si="265"/>
        <v>0</v>
      </c>
      <c r="R316" s="22">
        <f t="shared" si="264"/>
        <v>0</v>
      </c>
      <c r="S316" s="17"/>
      <c r="T316" s="25"/>
      <c r="U316" s="25"/>
      <c r="V316" s="25"/>
    </row>
    <row r="317" spans="2:31">
      <c r="B317" s="18" t="s">
        <v>54</v>
      </c>
      <c r="C317" s="14" t="s">
        <v>24</v>
      </c>
      <c r="D317" s="19"/>
      <c r="E317" s="19"/>
      <c r="F317" s="20"/>
      <c r="G317" s="21">
        <v>38.585999999999999</v>
      </c>
      <c r="H317" s="22">
        <f t="shared" si="266"/>
        <v>38.585999999999999</v>
      </c>
      <c r="I317" s="22">
        <f t="shared" si="264"/>
        <v>38.585999999999999</v>
      </c>
      <c r="J317" s="22">
        <f t="shared" si="264"/>
        <v>38.585999999999999</v>
      </c>
      <c r="K317" s="22">
        <f t="shared" si="264"/>
        <v>38.585999999999999</v>
      </c>
      <c r="L317" s="22">
        <f t="shared" si="264"/>
        <v>38.585999999999999</v>
      </c>
      <c r="M317" s="22">
        <f t="shared" si="264"/>
        <v>38.585999999999999</v>
      </c>
      <c r="N317" s="22">
        <f t="shared" si="264"/>
        <v>38.585999999999999</v>
      </c>
      <c r="O317" s="22">
        <f t="shared" si="264"/>
        <v>38.585999999999999</v>
      </c>
      <c r="P317" s="22">
        <f t="shared" si="264"/>
        <v>38.585999999999999</v>
      </c>
      <c r="Q317" s="22">
        <f t="shared" si="265"/>
        <v>38.585999999999999</v>
      </c>
      <c r="R317" s="22">
        <f t="shared" si="264"/>
        <v>38.585999999999999</v>
      </c>
      <c r="S317" s="17"/>
      <c r="T317" s="25"/>
      <c r="U317" s="25"/>
      <c r="V317" s="25"/>
    </row>
    <row r="318" spans="2:31">
      <c r="B318" s="18" t="s">
        <v>58</v>
      </c>
      <c r="C318" s="14" t="s">
        <v>24</v>
      </c>
      <c r="D318" s="19"/>
      <c r="E318" s="19"/>
      <c r="F318" s="19"/>
      <c r="G318" s="21">
        <f>383.003*1.3</f>
        <v>497.90390000000002</v>
      </c>
      <c r="H318" s="22">
        <f t="shared" si="266"/>
        <v>497.90390000000002</v>
      </c>
      <c r="I318" s="22">
        <f t="shared" si="264"/>
        <v>497.90390000000002</v>
      </c>
      <c r="J318" s="22">
        <f t="shared" si="264"/>
        <v>497.90390000000002</v>
      </c>
      <c r="K318" s="22">
        <f t="shared" si="264"/>
        <v>497.90390000000002</v>
      </c>
      <c r="L318" s="22">
        <f t="shared" si="264"/>
        <v>497.90390000000002</v>
      </c>
      <c r="M318" s="22">
        <f t="shared" si="264"/>
        <v>497.90390000000002</v>
      </c>
      <c r="N318" s="22">
        <f t="shared" si="264"/>
        <v>497.90390000000002</v>
      </c>
      <c r="O318" s="22">
        <f t="shared" si="264"/>
        <v>497.90390000000002</v>
      </c>
      <c r="P318" s="22">
        <f t="shared" si="264"/>
        <v>497.90390000000002</v>
      </c>
      <c r="Q318" s="22">
        <f t="shared" si="265"/>
        <v>497.90390000000002</v>
      </c>
      <c r="R318" s="22">
        <f t="shared" si="264"/>
        <v>497.90390000000002</v>
      </c>
      <c r="S318" s="17"/>
      <c r="T318" s="25"/>
      <c r="U318" s="25"/>
      <c r="V318" s="25"/>
    </row>
    <row r="319" spans="2:31" hidden="1">
      <c r="B319" s="18" t="s">
        <v>60</v>
      </c>
      <c r="C319" s="14" t="s">
        <v>24</v>
      </c>
      <c r="D319" s="19"/>
      <c r="E319" s="19"/>
      <c r="F319" s="19"/>
      <c r="G319" s="21">
        <v>0</v>
      </c>
      <c r="H319" s="22">
        <f t="shared" si="266"/>
        <v>0</v>
      </c>
      <c r="I319" s="22">
        <f t="shared" si="264"/>
        <v>0</v>
      </c>
      <c r="J319" s="22">
        <f t="shared" si="264"/>
        <v>0</v>
      </c>
      <c r="K319" s="22">
        <f t="shared" si="264"/>
        <v>0</v>
      </c>
      <c r="L319" s="22">
        <f t="shared" si="264"/>
        <v>0</v>
      </c>
      <c r="M319" s="22">
        <f t="shared" si="264"/>
        <v>0</v>
      </c>
      <c r="N319" s="22">
        <f t="shared" si="264"/>
        <v>0</v>
      </c>
      <c r="O319" s="22">
        <f t="shared" si="264"/>
        <v>0</v>
      </c>
      <c r="P319" s="22">
        <f t="shared" si="264"/>
        <v>0</v>
      </c>
      <c r="Q319" s="22">
        <f t="shared" si="265"/>
        <v>0</v>
      </c>
      <c r="R319" s="22">
        <f t="shared" si="264"/>
        <v>0</v>
      </c>
      <c r="S319" s="17"/>
      <c r="T319" s="25"/>
      <c r="U319" s="25"/>
      <c r="V319" s="25"/>
    </row>
    <row r="320" spans="2:31">
      <c r="B320" s="26" t="s">
        <v>25</v>
      </c>
      <c r="C320" s="27" t="s">
        <v>24</v>
      </c>
      <c r="D320" s="28"/>
      <c r="E320" s="28"/>
      <c r="F320" s="28"/>
      <c r="G320" s="29">
        <f>SUM(G315:G319)</f>
        <v>895.76050000000009</v>
      </c>
      <c r="H320" s="29">
        <f>SUM(H315:H319)</f>
        <v>895.76050000000009</v>
      </c>
      <c r="I320" s="29">
        <f t="shared" ref="I320:R320" si="270">SUM(I315:I319)</f>
        <v>895.76050000000009</v>
      </c>
      <c r="J320" s="29">
        <f t="shared" si="270"/>
        <v>895.76050000000009</v>
      </c>
      <c r="K320" s="29">
        <f t="shared" si="270"/>
        <v>895.76050000000009</v>
      </c>
      <c r="L320" s="29">
        <f t="shared" si="270"/>
        <v>895.76050000000009</v>
      </c>
      <c r="M320" s="29">
        <f t="shared" si="270"/>
        <v>895.76050000000009</v>
      </c>
      <c r="N320" s="29">
        <f t="shared" si="270"/>
        <v>895.76050000000009</v>
      </c>
      <c r="O320" s="29">
        <f t="shared" si="270"/>
        <v>895.76050000000009</v>
      </c>
      <c r="P320" s="29">
        <f t="shared" ref="P320" si="271">SUM(P315:P319)</f>
        <v>895.76050000000009</v>
      </c>
      <c r="Q320" s="29">
        <f t="shared" si="270"/>
        <v>895.76050000000009</v>
      </c>
      <c r="R320" s="29">
        <f t="shared" si="270"/>
        <v>895.76050000000009</v>
      </c>
      <c r="S320" s="17"/>
      <c r="T320" s="25"/>
      <c r="U320" s="25"/>
      <c r="V320" s="25"/>
    </row>
    <row r="321" spans="2:22">
      <c r="B321" s="96" t="s">
        <v>62</v>
      </c>
      <c r="C321" s="96"/>
      <c r="D321" s="96"/>
      <c r="E321" s="96"/>
      <c r="F321" s="96"/>
      <c r="G321" s="96"/>
      <c r="H321" s="96"/>
      <c r="I321" s="96"/>
      <c r="J321" s="96"/>
      <c r="K321" s="96"/>
      <c r="L321" s="96"/>
      <c r="M321" s="96"/>
      <c r="N321" s="96"/>
      <c r="O321" s="96"/>
      <c r="P321" s="96"/>
      <c r="Q321" s="96"/>
      <c r="R321" s="96"/>
      <c r="S321" s="6"/>
      <c r="T321" s="8"/>
      <c r="U321" s="8"/>
      <c r="V321" s="8"/>
    </row>
    <row r="322" spans="2:22">
      <c r="B322" s="14" t="s">
        <v>48</v>
      </c>
      <c r="C322" s="14" t="s">
        <v>49</v>
      </c>
      <c r="D322" s="15"/>
      <c r="E322" s="15"/>
      <c r="F322" s="16"/>
      <c r="G322" s="97"/>
      <c r="H322" s="98"/>
      <c r="I322" s="98"/>
      <c r="J322" s="98"/>
      <c r="K322" s="98"/>
      <c r="L322" s="98"/>
      <c r="M322" s="98"/>
      <c r="N322" s="98"/>
      <c r="O322" s="98"/>
      <c r="P322" s="98"/>
      <c r="Q322" s="98"/>
      <c r="R322" s="98"/>
      <c r="S322" s="17"/>
      <c r="T322" s="25"/>
      <c r="U322" s="25"/>
      <c r="V322" s="25"/>
    </row>
    <row r="323" spans="2:22">
      <c r="B323" s="18" t="s">
        <v>50</v>
      </c>
      <c r="C323" s="14" t="s">
        <v>20</v>
      </c>
      <c r="D323" s="19"/>
      <c r="E323" s="19"/>
      <c r="F323" s="20"/>
      <c r="G323" s="99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17"/>
      <c r="T323" s="25"/>
      <c r="U323" s="25"/>
      <c r="V323" s="25"/>
    </row>
    <row r="324" spans="2:22" hidden="1">
      <c r="B324" s="18" t="s">
        <v>52</v>
      </c>
      <c r="C324" s="14" t="s">
        <v>20</v>
      </c>
      <c r="D324" s="19"/>
      <c r="E324" s="19"/>
      <c r="F324" s="20"/>
      <c r="G324" s="100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17"/>
      <c r="T324" s="25"/>
      <c r="U324" s="25"/>
      <c r="V324" s="25"/>
    </row>
    <row r="325" spans="2:22">
      <c r="B325" s="18" t="s">
        <v>54</v>
      </c>
      <c r="C325" s="14" t="s">
        <v>55</v>
      </c>
      <c r="D325" s="19"/>
      <c r="E325" s="19"/>
      <c r="F325" s="20"/>
      <c r="G325" s="100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17"/>
      <c r="T325" s="25"/>
      <c r="U325" s="25"/>
      <c r="V325" s="25"/>
    </row>
    <row r="326" spans="2:22">
      <c r="B326" s="18" t="s">
        <v>58</v>
      </c>
      <c r="C326" s="14" t="s">
        <v>20</v>
      </c>
      <c r="D326" s="19"/>
      <c r="E326" s="19"/>
      <c r="F326" s="20"/>
      <c r="G326" s="100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17"/>
      <c r="T326" s="25"/>
      <c r="U326" s="25"/>
      <c r="V326" s="25"/>
    </row>
    <row r="327" spans="2:22" hidden="1">
      <c r="B327" s="18" t="s">
        <v>60</v>
      </c>
      <c r="C327" s="14" t="s">
        <v>20</v>
      </c>
      <c r="D327" s="19"/>
      <c r="E327" s="19"/>
      <c r="F327" s="20"/>
      <c r="G327" s="100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17"/>
      <c r="T327" s="25"/>
      <c r="U327" s="25"/>
      <c r="V327" s="25"/>
    </row>
    <row r="328" spans="2:22">
      <c r="B328" s="18" t="s">
        <v>50</v>
      </c>
      <c r="C328" s="14" t="s">
        <v>24</v>
      </c>
      <c r="D328" s="19"/>
      <c r="E328" s="19"/>
      <c r="F328" s="20"/>
      <c r="G328" s="100"/>
      <c r="H328" s="22">
        <f>H323*$U310</f>
        <v>0</v>
      </c>
      <c r="I328" s="22">
        <f t="shared" ref="I328:R328" si="272">I323*$U310</f>
        <v>0</v>
      </c>
      <c r="J328" s="22">
        <f t="shared" si="272"/>
        <v>0</v>
      </c>
      <c r="K328" s="22">
        <f t="shared" si="272"/>
        <v>0</v>
      </c>
      <c r="L328" s="22">
        <f t="shared" si="272"/>
        <v>0</v>
      </c>
      <c r="M328" s="22">
        <f t="shared" si="272"/>
        <v>0</v>
      </c>
      <c r="N328" s="22">
        <f t="shared" si="272"/>
        <v>0</v>
      </c>
      <c r="O328" s="22">
        <f t="shared" si="272"/>
        <v>0</v>
      </c>
      <c r="P328" s="22">
        <f t="shared" si="272"/>
        <v>0</v>
      </c>
      <c r="Q328" s="22">
        <f t="shared" si="272"/>
        <v>0</v>
      </c>
      <c r="R328" s="22">
        <f t="shared" si="272"/>
        <v>0</v>
      </c>
      <c r="S328" s="17"/>
      <c r="T328" s="25"/>
      <c r="U328" s="25"/>
      <c r="V328" s="25"/>
    </row>
    <row r="329" spans="2:22" hidden="1">
      <c r="B329" s="18" t="s">
        <v>52</v>
      </c>
      <c r="C329" s="14" t="s">
        <v>24</v>
      </c>
      <c r="D329" s="19"/>
      <c r="E329" s="19"/>
      <c r="F329" s="20"/>
      <c r="G329" s="100"/>
      <c r="H329" s="22">
        <f t="shared" ref="H329" si="273">H324*$V311</f>
        <v>0</v>
      </c>
      <c r="I329" s="22">
        <f t="shared" ref="I329:R329" si="274">I324*$V311</f>
        <v>0</v>
      </c>
      <c r="J329" s="22">
        <f t="shared" si="274"/>
        <v>0</v>
      </c>
      <c r="K329" s="22">
        <f t="shared" si="274"/>
        <v>0</v>
      </c>
      <c r="L329" s="22">
        <f t="shared" si="274"/>
        <v>0</v>
      </c>
      <c r="M329" s="22">
        <f t="shared" si="274"/>
        <v>0</v>
      </c>
      <c r="N329" s="22">
        <f t="shared" si="274"/>
        <v>0</v>
      </c>
      <c r="O329" s="22">
        <f t="shared" si="274"/>
        <v>0</v>
      </c>
      <c r="P329" s="22">
        <f t="shared" si="274"/>
        <v>0</v>
      </c>
      <c r="Q329" s="22">
        <f t="shared" si="274"/>
        <v>0</v>
      </c>
      <c r="R329" s="22">
        <f t="shared" si="274"/>
        <v>0</v>
      </c>
      <c r="S329" s="17"/>
      <c r="T329" s="25"/>
      <c r="U329" s="25"/>
      <c r="V329" s="25"/>
    </row>
    <row r="330" spans="2:22">
      <c r="B330" s="18" t="s">
        <v>54</v>
      </c>
      <c r="C330" s="14" t="s">
        <v>24</v>
      </c>
      <c r="D330" s="19"/>
      <c r="E330" s="19"/>
      <c r="F330" s="20"/>
      <c r="G330" s="100"/>
      <c r="H330" s="22">
        <f>H325*$U312</f>
        <v>0</v>
      </c>
      <c r="I330" s="22">
        <f t="shared" ref="I330:R330" si="275">I325*$U312</f>
        <v>0</v>
      </c>
      <c r="J330" s="22">
        <f t="shared" si="275"/>
        <v>0</v>
      </c>
      <c r="K330" s="22">
        <f t="shared" si="275"/>
        <v>0</v>
      </c>
      <c r="L330" s="22">
        <f t="shared" si="275"/>
        <v>0</v>
      </c>
      <c r="M330" s="22">
        <f t="shared" si="275"/>
        <v>0</v>
      </c>
      <c r="N330" s="22">
        <f t="shared" si="275"/>
        <v>0</v>
      </c>
      <c r="O330" s="22">
        <f t="shared" si="275"/>
        <v>0</v>
      </c>
      <c r="P330" s="22">
        <f t="shared" si="275"/>
        <v>0</v>
      </c>
      <c r="Q330" s="22">
        <f t="shared" si="275"/>
        <v>0</v>
      </c>
      <c r="R330" s="22">
        <f t="shared" si="275"/>
        <v>0</v>
      </c>
      <c r="S330" s="17"/>
      <c r="T330" s="25"/>
      <c r="U330" s="25"/>
      <c r="V330" s="25"/>
    </row>
    <row r="331" spans="2:22">
      <c r="B331" s="18" t="s">
        <v>58</v>
      </c>
      <c r="C331" s="14" t="s">
        <v>24</v>
      </c>
      <c r="D331" s="19"/>
      <c r="E331" s="19"/>
      <c r="F331" s="19"/>
      <c r="G331" s="100"/>
      <c r="H331" s="22">
        <f>H326*$U313</f>
        <v>0</v>
      </c>
      <c r="I331" s="22">
        <f t="shared" ref="I331:R331" si="276">I326*$U313</f>
        <v>0</v>
      </c>
      <c r="J331" s="22">
        <f t="shared" si="276"/>
        <v>0</v>
      </c>
      <c r="K331" s="22">
        <f t="shared" si="276"/>
        <v>0</v>
      </c>
      <c r="L331" s="22">
        <f t="shared" si="276"/>
        <v>0</v>
      </c>
      <c r="M331" s="22">
        <f t="shared" si="276"/>
        <v>0</v>
      </c>
      <c r="N331" s="22">
        <f t="shared" si="276"/>
        <v>0</v>
      </c>
      <c r="O331" s="22">
        <f t="shared" si="276"/>
        <v>0</v>
      </c>
      <c r="P331" s="22">
        <f t="shared" si="276"/>
        <v>0</v>
      </c>
      <c r="Q331" s="22">
        <f t="shared" si="276"/>
        <v>0</v>
      </c>
      <c r="R331" s="22">
        <f t="shared" si="276"/>
        <v>0</v>
      </c>
      <c r="S331" s="17"/>
      <c r="T331" s="25"/>
      <c r="U331" s="25"/>
      <c r="V331" s="25"/>
    </row>
    <row r="332" spans="2:22" hidden="1">
      <c r="B332" s="18" t="s">
        <v>60</v>
      </c>
      <c r="C332" s="14" t="s">
        <v>24</v>
      </c>
      <c r="D332" s="19"/>
      <c r="E332" s="19"/>
      <c r="F332" s="19"/>
      <c r="G332" s="31"/>
      <c r="H332" s="22">
        <f t="shared" ref="H332:R332" si="277">H327*$W316</f>
        <v>0</v>
      </c>
      <c r="I332" s="22">
        <f t="shared" si="277"/>
        <v>0</v>
      </c>
      <c r="J332" s="22">
        <f t="shared" si="277"/>
        <v>0</v>
      </c>
      <c r="K332" s="22">
        <f t="shared" si="277"/>
        <v>0</v>
      </c>
      <c r="L332" s="22">
        <f t="shared" si="277"/>
        <v>0</v>
      </c>
      <c r="M332" s="22">
        <f t="shared" si="277"/>
        <v>0</v>
      </c>
      <c r="N332" s="22">
        <f t="shared" si="277"/>
        <v>0</v>
      </c>
      <c r="O332" s="22">
        <f t="shared" si="277"/>
        <v>0</v>
      </c>
      <c r="P332" s="22">
        <f t="shared" ref="P332" si="278">P327*$W316</f>
        <v>0</v>
      </c>
      <c r="Q332" s="22">
        <f t="shared" si="277"/>
        <v>0</v>
      </c>
      <c r="R332" s="22">
        <f t="shared" si="277"/>
        <v>0</v>
      </c>
      <c r="S332" s="17"/>
      <c r="T332" s="25"/>
      <c r="U332" s="25"/>
      <c r="V332" s="25"/>
    </row>
    <row r="333" spans="2:22">
      <c r="B333" s="26" t="s">
        <v>25</v>
      </c>
      <c r="C333" s="27" t="s">
        <v>24</v>
      </c>
      <c r="D333" s="28"/>
      <c r="E333" s="28"/>
      <c r="F333" s="28"/>
      <c r="G333" s="26"/>
      <c r="H333" s="29">
        <f>SUM(H328:H332)</f>
        <v>0</v>
      </c>
      <c r="I333" s="29">
        <f t="shared" ref="I333:R333" si="279">SUM(I328:I332)</f>
        <v>0</v>
      </c>
      <c r="J333" s="29">
        <f t="shared" si="279"/>
        <v>0</v>
      </c>
      <c r="K333" s="29">
        <f t="shared" si="279"/>
        <v>0</v>
      </c>
      <c r="L333" s="29">
        <f t="shared" si="279"/>
        <v>0</v>
      </c>
      <c r="M333" s="29">
        <f t="shared" si="279"/>
        <v>0</v>
      </c>
      <c r="N333" s="29">
        <f t="shared" si="279"/>
        <v>0</v>
      </c>
      <c r="O333" s="29">
        <f t="shared" si="279"/>
        <v>0</v>
      </c>
      <c r="P333" s="29">
        <f t="shared" ref="P333" si="280">SUM(P328:P332)</f>
        <v>0</v>
      </c>
      <c r="Q333" s="29">
        <f t="shared" si="279"/>
        <v>0</v>
      </c>
      <c r="R333" s="29">
        <f t="shared" si="279"/>
        <v>0</v>
      </c>
      <c r="S333" s="17"/>
      <c r="T333" s="25"/>
      <c r="U333" s="25"/>
      <c r="V333" s="25"/>
    </row>
    <row r="334" spans="2:22">
      <c r="B334" s="96" t="s">
        <v>63</v>
      </c>
      <c r="C334" s="96"/>
      <c r="D334" s="96"/>
      <c r="E334" s="96"/>
      <c r="F334" s="96"/>
      <c r="G334" s="96"/>
      <c r="H334" s="96"/>
      <c r="I334" s="96"/>
      <c r="J334" s="96"/>
      <c r="K334" s="96"/>
      <c r="L334" s="96"/>
      <c r="M334" s="96"/>
      <c r="N334" s="96"/>
      <c r="O334" s="96"/>
      <c r="P334" s="96"/>
      <c r="Q334" s="96"/>
      <c r="R334" s="96"/>
      <c r="S334" s="6"/>
      <c r="T334" s="8"/>
      <c r="U334" s="8"/>
      <c r="V334" s="8"/>
    </row>
    <row r="335" spans="2:22">
      <c r="B335" s="14" t="s">
        <v>48</v>
      </c>
      <c r="C335" s="14" t="s">
        <v>49</v>
      </c>
      <c r="D335" s="15"/>
      <c r="E335" s="15"/>
      <c r="F335" s="16"/>
      <c r="G335" s="97"/>
      <c r="H335" s="98"/>
      <c r="I335" s="98"/>
      <c r="J335" s="98"/>
      <c r="K335" s="98"/>
      <c r="L335" s="98"/>
      <c r="M335" s="98"/>
      <c r="N335" s="98"/>
      <c r="O335" s="98"/>
      <c r="P335" s="98"/>
      <c r="Q335" s="98"/>
      <c r="R335" s="98"/>
      <c r="S335" s="17"/>
      <c r="T335" s="39"/>
      <c r="U335" s="39"/>
      <c r="V335" s="39"/>
    </row>
    <row r="336" spans="2:22">
      <c r="B336" s="18" t="s">
        <v>50</v>
      </c>
      <c r="C336" s="14" t="s">
        <v>20</v>
      </c>
      <c r="D336" s="19"/>
      <c r="E336" s="19"/>
      <c r="F336" s="20"/>
      <c r="G336" s="99"/>
      <c r="H336" s="22">
        <f t="shared" ref="H336:R345" si="281">H310-H323</f>
        <v>64.989999999999995</v>
      </c>
      <c r="I336" s="22">
        <f t="shared" si="281"/>
        <v>64.989999999999995</v>
      </c>
      <c r="J336" s="22">
        <f t="shared" si="281"/>
        <v>64.989999999999995</v>
      </c>
      <c r="K336" s="22">
        <f t="shared" si="281"/>
        <v>64.989999999999995</v>
      </c>
      <c r="L336" s="22">
        <f t="shared" si="281"/>
        <v>64.989999999999995</v>
      </c>
      <c r="M336" s="22">
        <f t="shared" si="281"/>
        <v>64.989999999999995</v>
      </c>
      <c r="N336" s="22">
        <f t="shared" si="281"/>
        <v>64.989999999999995</v>
      </c>
      <c r="O336" s="22">
        <f t="shared" si="281"/>
        <v>64.989999999999995</v>
      </c>
      <c r="P336" s="22">
        <f t="shared" ref="P336" si="282">P310-P323</f>
        <v>64.989999999999995</v>
      </c>
      <c r="Q336" s="22">
        <f t="shared" si="281"/>
        <v>64.989999999999995</v>
      </c>
      <c r="R336" s="22">
        <f t="shared" si="281"/>
        <v>64.989999999999995</v>
      </c>
      <c r="S336" s="17"/>
      <c r="T336" s="39"/>
      <c r="U336" s="39"/>
      <c r="V336" s="39"/>
    </row>
    <row r="337" spans="2:28" hidden="1">
      <c r="B337" s="18" t="s">
        <v>52</v>
      </c>
      <c r="C337" s="14" t="s">
        <v>20</v>
      </c>
      <c r="D337" s="19"/>
      <c r="E337" s="19"/>
      <c r="F337" s="20"/>
      <c r="G337" s="100"/>
      <c r="H337" s="22">
        <f t="shared" si="281"/>
        <v>0</v>
      </c>
      <c r="I337" s="22">
        <f t="shared" si="281"/>
        <v>0</v>
      </c>
      <c r="J337" s="22">
        <f t="shared" si="281"/>
        <v>0</v>
      </c>
      <c r="K337" s="22">
        <f t="shared" si="281"/>
        <v>0</v>
      </c>
      <c r="L337" s="22">
        <f t="shared" si="281"/>
        <v>0</v>
      </c>
      <c r="M337" s="22">
        <f t="shared" si="281"/>
        <v>0</v>
      </c>
      <c r="N337" s="22">
        <f t="shared" si="281"/>
        <v>0</v>
      </c>
      <c r="O337" s="22">
        <f t="shared" si="281"/>
        <v>0</v>
      </c>
      <c r="P337" s="22">
        <f t="shared" ref="P337" si="283">P311-P324</f>
        <v>0</v>
      </c>
      <c r="Q337" s="22">
        <f t="shared" si="281"/>
        <v>0</v>
      </c>
      <c r="R337" s="22">
        <f t="shared" si="281"/>
        <v>0</v>
      </c>
      <c r="S337" s="17"/>
      <c r="T337" s="39"/>
      <c r="U337" s="39"/>
      <c r="V337" s="39"/>
    </row>
    <row r="338" spans="2:28">
      <c r="B338" s="18" t="s">
        <v>54</v>
      </c>
      <c r="C338" s="14" t="s">
        <v>55</v>
      </c>
      <c r="D338" s="19"/>
      <c r="E338" s="19"/>
      <c r="F338" s="20"/>
      <c r="G338" s="100"/>
      <c r="H338" s="22">
        <f t="shared" si="281"/>
        <v>490</v>
      </c>
      <c r="I338" s="22">
        <f t="shared" si="281"/>
        <v>490</v>
      </c>
      <c r="J338" s="22">
        <f t="shared" si="281"/>
        <v>490</v>
      </c>
      <c r="K338" s="22">
        <f t="shared" si="281"/>
        <v>490</v>
      </c>
      <c r="L338" s="22">
        <f t="shared" si="281"/>
        <v>490</v>
      </c>
      <c r="M338" s="22">
        <f t="shared" si="281"/>
        <v>490</v>
      </c>
      <c r="N338" s="22">
        <f t="shared" si="281"/>
        <v>490</v>
      </c>
      <c r="O338" s="22">
        <f t="shared" si="281"/>
        <v>490</v>
      </c>
      <c r="P338" s="22">
        <f t="shared" ref="P338" si="284">P312-P325</f>
        <v>490</v>
      </c>
      <c r="Q338" s="22">
        <f t="shared" si="281"/>
        <v>490</v>
      </c>
      <c r="R338" s="22">
        <f t="shared" si="281"/>
        <v>490</v>
      </c>
      <c r="S338" s="17"/>
      <c r="T338" s="39"/>
      <c r="U338" s="39"/>
      <c r="V338" s="39"/>
    </row>
    <row r="339" spans="2:28">
      <c r="B339" s="18" t="s">
        <v>58</v>
      </c>
      <c r="C339" s="14" t="s">
        <v>20</v>
      </c>
      <c r="D339" s="19"/>
      <c r="E339" s="19"/>
      <c r="F339" s="20"/>
      <c r="G339" s="100"/>
      <c r="H339" s="22">
        <f t="shared" si="281"/>
        <v>371.83</v>
      </c>
      <c r="I339" s="22">
        <f t="shared" si="281"/>
        <v>371.83</v>
      </c>
      <c r="J339" s="22">
        <f t="shared" si="281"/>
        <v>371.83</v>
      </c>
      <c r="K339" s="22">
        <f t="shared" si="281"/>
        <v>371.83</v>
      </c>
      <c r="L339" s="22">
        <f t="shared" si="281"/>
        <v>371.83</v>
      </c>
      <c r="M339" s="22">
        <f t="shared" si="281"/>
        <v>371.83</v>
      </c>
      <c r="N339" s="22">
        <f t="shared" si="281"/>
        <v>371.83</v>
      </c>
      <c r="O339" s="22">
        <f t="shared" si="281"/>
        <v>371.83</v>
      </c>
      <c r="P339" s="22">
        <f t="shared" ref="P339" si="285">P313-P326</f>
        <v>371.83</v>
      </c>
      <c r="Q339" s="22">
        <f t="shared" si="281"/>
        <v>371.83</v>
      </c>
      <c r="R339" s="22">
        <f t="shared" si="281"/>
        <v>371.83</v>
      </c>
      <c r="S339" s="17"/>
      <c r="T339" s="39"/>
      <c r="U339" s="39"/>
      <c r="V339" s="39"/>
    </row>
    <row r="340" spans="2:28" hidden="1">
      <c r="B340" s="18" t="s">
        <v>60</v>
      </c>
      <c r="C340" s="14" t="s">
        <v>20</v>
      </c>
      <c r="D340" s="19"/>
      <c r="E340" s="19"/>
      <c r="F340" s="20"/>
      <c r="G340" s="100"/>
      <c r="H340" s="22">
        <f t="shared" si="281"/>
        <v>0</v>
      </c>
      <c r="I340" s="22">
        <f t="shared" si="281"/>
        <v>0</v>
      </c>
      <c r="J340" s="22">
        <f t="shared" si="281"/>
        <v>0</v>
      </c>
      <c r="K340" s="22">
        <f t="shared" si="281"/>
        <v>0</v>
      </c>
      <c r="L340" s="22">
        <f t="shared" si="281"/>
        <v>0</v>
      </c>
      <c r="M340" s="22">
        <f t="shared" si="281"/>
        <v>0</v>
      </c>
      <c r="N340" s="22">
        <f t="shared" si="281"/>
        <v>0</v>
      </c>
      <c r="O340" s="22">
        <f t="shared" si="281"/>
        <v>0</v>
      </c>
      <c r="P340" s="22">
        <f t="shared" ref="P340" si="286">P314-P327</f>
        <v>0</v>
      </c>
      <c r="Q340" s="22">
        <f t="shared" si="281"/>
        <v>0</v>
      </c>
      <c r="R340" s="22">
        <f t="shared" si="281"/>
        <v>0</v>
      </c>
      <c r="S340" s="17"/>
      <c r="T340" s="39"/>
      <c r="U340" s="39"/>
      <c r="V340" s="39"/>
    </row>
    <row r="341" spans="2:28">
      <c r="B341" s="18" t="s">
        <v>50</v>
      </c>
      <c r="C341" s="14" t="s">
        <v>24</v>
      </c>
      <c r="D341" s="19"/>
      <c r="E341" s="19"/>
      <c r="F341" s="20"/>
      <c r="G341" s="100"/>
      <c r="H341" s="22">
        <f t="shared" si="281"/>
        <v>359.27060000000006</v>
      </c>
      <c r="I341" s="22">
        <f t="shared" si="281"/>
        <v>359.27060000000006</v>
      </c>
      <c r="J341" s="22">
        <f t="shared" si="281"/>
        <v>359.27060000000006</v>
      </c>
      <c r="K341" s="22">
        <f t="shared" si="281"/>
        <v>359.27060000000006</v>
      </c>
      <c r="L341" s="22">
        <f t="shared" si="281"/>
        <v>359.27060000000006</v>
      </c>
      <c r="M341" s="22">
        <f t="shared" si="281"/>
        <v>359.27060000000006</v>
      </c>
      <c r="N341" s="22">
        <f t="shared" si="281"/>
        <v>359.27060000000006</v>
      </c>
      <c r="O341" s="22">
        <f t="shared" si="281"/>
        <v>359.27060000000006</v>
      </c>
      <c r="P341" s="22">
        <f t="shared" ref="P341" si="287">P315-P328</f>
        <v>359.27060000000006</v>
      </c>
      <c r="Q341" s="22">
        <f t="shared" si="281"/>
        <v>359.27060000000006</v>
      </c>
      <c r="R341" s="22">
        <f t="shared" si="281"/>
        <v>359.27060000000006</v>
      </c>
      <c r="S341" s="17"/>
      <c r="T341" s="39"/>
      <c r="U341" s="39"/>
      <c r="V341" s="39"/>
    </row>
    <row r="342" spans="2:28" hidden="1">
      <c r="B342" s="18" t="s">
        <v>52</v>
      </c>
      <c r="C342" s="14" t="s">
        <v>24</v>
      </c>
      <c r="D342" s="19"/>
      <c r="E342" s="19"/>
      <c r="F342" s="20"/>
      <c r="G342" s="100"/>
      <c r="H342" s="22">
        <f t="shared" si="281"/>
        <v>0</v>
      </c>
      <c r="I342" s="22">
        <f t="shared" si="281"/>
        <v>0</v>
      </c>
      <c r="J342" s="22">
        <f t="shared" si="281"/>
        <v>0</v>
      </c>
      <c r="K342" s="22">
        <f t="shared" si="281"/>
        <v>0</v>
      </c>
      <c r="L342" s="22">
        <f t="shared" si="281"/>
        <v>0</v>
      </c>
      <c r="M342" s="22">
        <f t="shared" si="281"/>
        <v>0</v>
      </c>
      <c r="N342" s="22">
        <f t="shared" si="281"/>
        <v>0</v>
      </c>
      <c r="O342" s="22">
        <f t="shared" si="281"/>
        <v>0</v>
      </c>
      <c r="P342" s="22">
        <f t="shared" ref="P342" si="288">P316-P329</f>
        <v>0</v>
      </c>
      <c r="Q342" s="22">
        <f t="shared" si="281"/>
        <v>0</v>
      </c>
      <c r="R342" s="22">
        <f t="shared" si="281"/>
        <v>0</v>
      </c>
      <c r="S342" s="17"/>
      <c r="T342" s="25"/>
      <c r="U342" s="25"/>
      <c r="V342" s="25"/>
    </row>
    <row r="343" spans="2:28">
      <c r="B343" s="18" t="s">
        <v>54</v>
      </c>
      <c r="C343" s="14" t="s">
        <v>24</v>
      </c>
      <c r="D343" s="19"/>
      <c r="E343" s="19"/>
      <c r="F343" s="20"/>
      <c r="G343" s="100"/>
      <c r="H343" s="22">
        <f t="shared" si="281"/>
        <v>38.585999999999999</v>
      </c>
      <c r="I343" s="22">
        <f t="shared" si="281"/>
        <v>38.585999999999999</v>
      </c>
      <c r="J343" s="22">
        <f t="shared" si="281"/>
        <v>38.585999999999999</v>
      </c>
      <c r="K343" s="22">
        <f t="shared" si="281"/>
        <v>38.585999999999999</v>
      </c>
      <c r="L343" s="22">
        <f t="shared" si="281"/>
        <v>38.585999999999999</v>
      </c>
      <c r="M343" s="22">
        <f t="shared" si="281"/>
        <v>38.585999999999999</v>
      </c>
      <c r="N343" s="22">
        <f t="shared" si="281"/>
        <v>38.585999999999999</v>
      </c>
      <c r="O343" s="22">
        <f t="shared" si="281"/>
        <v>38.585999999999999</v>
      </c>
      <c r="P343" s="22">
        <f t="shared" ref="P343" si="289">P317-P330</f>
        <v>38.585999999999999</v>
      </c>
      <c r="Q343" s="22">
        <f t="shared" si="281"/>
        <v>38.585999999999999</v>
      </c>
      <c r="R343" s="22">
        <f t="shared" si="281"/>
        <v>38.585999999999999</v>
      </c>
      <c r="S343" s="17"/>
      <c r="T343" s="25"/>
      <c r="U343" s="25"/>
      <c r="V343" s="25"/>
    </row>
    <row r="344" spans="2:28">
      <c r="B344" s="18" t="s">
        <v>58</v>
      </c>
      <c r="C344" s="14" t="s">
        <v>24</v>
      </c>
      <c r="D344" s="19"/>
      <c r="E344" s="19"/>
      <c r="F344" s="19"/>
      <c r="G344" s="100"/>
      <c r="H344" s="22">
        <f t="shared" si="281"/>
        <v>497.90390000000002</v>
      </c>
      <c r="I344" s="22">
        <f t="shared" si="281"/>
        <v>497.90390000000002</v>
      </c>
      <c r="J344" s="22">
        <f t="shared" si="281"/>
        <v>497.90390000000002</v>
      </c>
      <c r="K344" s="22">
        <f t="shared" si="281"/>
        <v>497.90390000000002</v>
      </c>
      <c r="L344" s="22">
        <f t="shared" si="281"/>
        <v>497.90390000000002</v>
      </c>
      <c r="M344" s="22">
        <f t="shared" si="281"/>
        <v>497.90390000000002</v>
      </c>
      <c r="N344" s="22">
        <f t="shared" si="281"/>
        <v>497.90390000000002</v>
      </c>
      <c r="O344" s="22">
        <f t="shared" si="281"/>
        <v>497.90390000000002</v>
      </c>
      <c r="P344" s="22">
        <f t="shared" ref="P344" si="290">P318-P331</f>
        <v>497.90390000000002</v>
      </c>
      <c r="Q344" s="22">
        <f t="shared" si="281"/>
        <v>497.90390000000002</v>
      </c>
      <c r="R344" s="22">
        <f t="shared" si="281"/>
        <v>497.90390000000002</v>
      </c>
      <c r="S344" s="17"/>
      <c r="T344" s="25"/>
      <c r="U344" s="25"/>
      <c r="V344" s="25"/>
    </row>
    <row r="345" spans="2:28" hidden="1">
      <c r="B345" s="18" t="s">
        <v>60</v>
      </c>
      <c r="C345" s="14" t="s">
        <v>24</v>
      </c>
      <c r="D345" s="19"/>
      <c r="E345" s="19"/>
      <c r="F345" s="19"/>
      <c r="G345" s="31"/>
      <c r="H345" s="22">
        <f t="shared" si="281"/>
        <v>0</v>
      </c>
      <c r="I345" s="22">
        <f t="shared" si="281"/>
        <v>0</v>
      </c>
      <c r="J345" s="22">
        <f t="shared" si="281"/>
        <v>0</v>
      </c>
      <c r="K345" s="22">
        <f t="shared" si="281"/>
        <v>0</v>
      </c>
      <c r="L345" s="22">
        <f t="shared" si="281"/>
        <v>0</v>
      </c>
      <c r="M345" s="22">
        <f t="shared" si="281"/>
        <v>0</v>
      </c>
      <c r="N345" s="22">
        <f t="shared" si="281"/>
        <v>0</v>
      </c>
      <c r="O345" s="22">
        <f t="shared" si="281"/>
        <v>0</v>
      </c>
      <c r="P345" s="22">
        <f t="shared" ref="P345" si="291">P319-P332</f>
        <v>0</v>
      </c>
      <c r="Q345" s="22">
        <f t="shared" si="281"/>
        <v>0</v>
      </c>
      <c r="R345" s="22">
        <f t="shared" si="281"/>
        <v>0</v>
      </c>
      <c r="S345" s="17"/>
      <c r="T345" s="25"/>
      <c r="U345" s="25"/>
      <c r="V345" s="25"/>
    </row>
    <row r="346" spans="2:28">
      <c r="B346" s="26" t="s">
        <v>25</v>
      </c>
      <c r="C346" s="27" t="s">
        <v>24</v>
      </c>
      <c r="D346" s="28"/>
      <c r="E346" s="28"/>
      <c r="F346" s="28"/>
      <c r="G346" s="26"/>
      <c r="H346" s="29">
        <f>SUM(H341:H345)</f>
        <v>895.76050000000009</v>
      </c>
      <c r="I346" s="29">
        <f t="shared" ref="I346:R346" si="292">SUM(I341:I345)</f>
        <v>895.76050000000009</v>
      </c>
      <c r="J346" s="29">
        <f t="shared" si="292"/>
        <v>895.76050000000009</v>
      </c>
      <c r="K346" s="29">
        <f t="shared" si="292"/>
        <v>895.76050000000009</v>
      </c>
      <c r="L346" s="29">
        <f t="shared" si="292"/>
        <v>895.76050000000009</v>
      </c>
      <c r="M346" s="29">
        <f t="shared" si="292"/>
        <v>895.76050000000009</v>
      </c>
      <c r="N346" s="29">
        <f t="shared" si="292"/>
        <v>895.76050000000009</v>
      </c>
      <c r="O346" s="29">
        <f t="shared" si="292"/>
        <v>895.76050000000009</v>
      </c>
      <c r="P346" s="29">
        <f t="shared" ref="P346" si="293">SUM(P341:P345)</f>
        <v>895.76050000000009</v>
      </c>
      <c r="Q346" s="29">
        <f t="shared" si="292"/>
        <v>895.76050000000009</v>
      </c>
      <c r="R346" s="29">
        <f t="shared" si="292"/>
        <v>895.76050000000009</v>
      </c>
      <c r="S346" s="17"/>
      <c r="T346" s="25"/>
      <c r="U346" s="25"/>
      <c r="V346" s="25"/>
    </row>
    <row r="347" spans="2:28" hidden="1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8"/>
      <c r="U347" s="8"/>
      <c r="V347" s="8"/>
    </row>
    <row r="348" spans="2:28" hidden="1">
      <c r="B348" s="101">
        <f>'E2 Údaje a hodnotící tabulky1 '!B163</f>
        <v>0</v>
      </c>
      <c r="C348" s="102"/>
      <c r="D348" s="102"/>
      <c r="E348" s="102"/>
      <c r="F348" s="102"/>
      <c r="G348" s="102"/>
      <c r="H348" s="102"/>
      <c r="I348" s="102"/>
      <c r="J348" s="102"/>
      <c r="K348" s="102"/>
      <c r="L348" s="102"/>
      <c r="M348" s="102"/>
      <c r="N348" s="102"/>
      <c r="O348" s="102"/>
      <c r="P348" s="102"/>
      <c r="Q348" s="102"/>
      <c r="R348" s="102"/>
      <c r="S348" s="6"/>
      <c r="T348" s="8"/>
      <c r="U348" s="8"/>
      <c r="V348" s="8"/>
    </row>
    <row r="349" spans="2:28" hidden="1">
      <c r="B349" s="103"/>
      <c r="C349" s="104"/>
      <c r="D349" s="104"/>
      <c r="E349" s="104"/>
      <c r="F349" s="104"/>
      <c r="G349" s="104"/>
      <c r="H349" s="104"/>
      <c r="I349" s="104"/>
      <c r="J349" s="104"/>
      <c r="K349" s="104"/>
      <c r="L349" s="104"/>
      <c r="M349" s="104"/>
      <c r="N349" s="104"/>
      <c r="O349" s="104"/>
      <c r="P349" s="104"/>
      <c r="Q349" s="104"/>
      <c r="R349" s="104"/>
      <c r="S349" s="6"/>
      <c r="T349" s="8"/>
      <c r="U349" s="8"/>
      <c r="V349" s="8"/>
    </row>
    <row r="350" spans="2:28" hidden="1">
      <c r="B350" s="40" t="s">
        <v>39</v>
      </c>
      <c r="C350" s="10">
        <v>12</v>
      </c>
      <c r="D350" s="11"/>
      <c r="E350" s="11"/>
      <c r="F350" s="12" t="s">
        <v>40</v>
      </c>
      <c r="G350" s="12" t="s">
        <v>41</v>
      </c>
      <c r="H350" s="12">
        <f>H307</f>
        <v>0</v>
      </c>
      <c r="I350" s="12">
        <f t="shared" ref="I350:R350" si="294">I307</f>
        <v>1</v>
      </c>
      <c r="J350" s="12">
        <f t="shared" si="294"/>
        <v>2</v>
      </c>
      <c r="K350" s="12">
        <f t="shared" si="294"/>
        <v>3</v>
      </c>
      <c r="L350" s="12">
        <f t="shared" si="294"/>
        <v>4</v>
      </c>
      <c r="M350" s="12">
        <f t="shared" si="294"/>
        <v>5</v>
      </c>
      <c r="N350" s="12">
        <f t="shared" si="294"/>
        <v>6</v>
      </c>
      <c r="O350" s="12">
        <f t="shared" si="294"/>
        <v>7</v>
      </c>
      <c r="P350" s="12"/>
      <c r="Q350" s="12">
        <f t="shared" si="294"/>
        <v>9</v>
      </c>
      <c r="R350" s="12">
        <f t="shared" si="294"/>
        <v>10</v>
      </c>
      <c r="S350" s="13"/>
      <c r="T350" s="13"/>
      <c r="U350" s="13"/>
      <c r="V350" s="13"/>
      <c r="X350" s="107"/>
      <c r="Y350" s="107"/>
      <c r="Z350" s="107"/>
      <c r="AA350" s="107"/>
      <c r="AB350" s="107"/>
    </row>
    <row r="351" spans="2:28" hidden="1">
      <c r="B351" s="105" t="s">
        <v>43</v>
      </c>
      <c r="C351" s="105"/>
      <c r="D351" s="105"/>
      <c r="E351" s="105"/>
      <c r="F351" s="105"/>
      <c r="G351" s="105"/>
      <c r="H351" s="105"/>
      <c r="I351" s="105"/>
      <c r="J351" s="105"/>
      <c r="K351" s="105"/>
      <c r="L351" s="105"/>
      <c r="M351" s="105"/>
      <c r="N351" s="105"/>
      <c r="O351" s="105"/>
      <c r="P351" s="105"/>
      <c r="Q351" s="105"/>
      <c r="R351" s="105"/>
      <c r="S351" s="6"/>
      <c r="T351" s="8"/>
      <c r="U351" s="8"/>
      <c r="V351" s="8"/>
      <c r="X351" s="107"/>
      <c r="Y351" s="107"/>
      <c r="Z351" s="107"/>
      <c r="AA351" s="107"/>
      <c r="AB351" s="107"/>
    </row>
    <row r="352" spans="2:28" hidden="1">
      <c r="B352" s="14" t="s">
        <v>48</v>
      </c>
      <c r="C352" s="14" t="s">
        <v>49</v>
      </c>
      <c r="D352" s="15"/>
      <c r="E352" s="15"/>
      <c r="F352" s="16"/>
      <c r="G352" s="97"/>
      <c r="H352" s="98"/>
      <c r="I352" s="98"/>
      <c r="J352" s="98"/>
      <c r="K352" s="98"/>
      <c r="L352" s="98"/>
      <c r="M352" s="98"/>
      <c r="N352" s="98"/>
      <c r="O352" s="98"/>
      <c r="P352" s="98"/>
      <c r="Q352" s="98"/>
      <c r="R352" s="98"/>
      <c r="S352" s="17"/>
      <c r="T352" s="106" t="s">
        <v>44</v>
      </c>
      <c r="U352" s="106" t="s">
        <v>45</v>
      </c>
      <c r="V352" s="106" t="s">
        <v>46</v>
      </c>
      <c r="X352" s="107"/>
      <c r="Y352" s="107"/>
      <c r="Z352" s="107"/>
      <c r="AA352" s="107"/>
      <c r="AB352" s="107"/>
    </row>
    <row r="353" spans="2:28" hidden="1">
      <c r="B353" s="18" t="s">
        <v>50</v>
      </c>
      <c r="C353" s="14" t="s">
        <v>20</v>
      </c>
      <c r="D353" s="19"/>
      <c r="E353" s="19"/>
      <c r="F353" s="20"/>
      <c r="G353" s="21">
        <v>0</v>
      </c>
      <c r="H353" s="22">
        <f>G353</f>
        <v>0</v>
      </c>
      <c r="I353" s="22">
        <f t="shared" ref="I353:R362" si="295">H353</f>
        <v>0</v>
      </c>
      <c r="J353" s="22">
        <f t="shared" si="295"/>
        <v>0</v>
      </c>
      <c r="K353" s="22">
        <f t="shared" si="295"/>
        <v>0</v>
      </c>
      <c r="L353" s="22">
        <f t="shared" si="295"/>
        <v>0</v>
      </c>
      <c r="M353" s="22">
        <f t="shared" si="295"/>
        <v>0</v>
      </c>
      <c r="N353" s="22">
        <f t="shared" si="295"/>
        <v>0</v>
      </c>
      <c r="O353" s="22">
        <f t="shared" si="295"/>
        <v>0</v>
      </c>
      <c r="P353" s="22"/>
      <c r="Q353" s="22">
        <f t="shared" ref="Q353:Q362" si="296">O353</f>
        <v>0</v>
      </c>
      <c r="R353" s="22">
        <f t="shared" si="295"/>
        <v>0</v>
      </c>
      <c r="S353" s="17"/>
      <c r="T353" s="106"/>
      <c r="U353" s="106"/>
      <c r="V353" s="106"/>
      <c r="X353" s="107"/>
      <c r="Y353" s="107"/>
      <c r="Z353" s="107"/>
      <c r="AA353" s="107"/>
      <c r="AB353" s="107"/>
    </row>
    <row r="354" spans="2:28" hidden="1">
      <c r="B354" s="18" t="s">
        <v>52</v>
      </c>
      <c r="C354" s="14" t="s">
        <v>20</v>
      </c>
      <c r="D354" s="19"/>
      <c r="E354" s="19"/>
      <c r="F354" s="20"/>
      <c r="G354" s="21">
        <v>0</v>
      </c>
      <c r="H354" s="22">
        <f t="shared" ref="H354:H361" si="297">G354</f>
        <v>0</v>
      </c>
      <c r="I354" s="22">
        <f t="shared" si="295"/>
        <v>0</v>
      </c>
      <c r="J354" s="22">
        <f t="shared" si="295"/>
        <v>0</v>
      </c>
      <c r="K354" s="22">
        <f t="shared" si="295"/>
        <v>0</v>
      </c>
      <c r="L354" s="22">
        <f t="shared" si="295"/>
        <v>0</v>
      </c>
      <c r="M354" s="22">
        <f t="shared" si="295"/>
        <v>0</v>
      </c>
      <c r="N354" s="22">
        <f t="shared" si="295"/>
        <v>0</v>
      </c>
      <c r="O354" s="22">
        <f t="shared" si="295"/>
        <v>0</v>
      </c>
      <c r="P354" s="22"/>
      <c r="Q354" s="22">
        <f t="shared" si="296"/>
        <v>0</v>
      </c>
      <c r="R354" s="22">
        <f t="shared" si="295"/>
        <v>0</v>
      </c>
      <c r="S354" s="17"/>
      <c r="T354" s="23" t="s">
        <v>51</v>
      </c>
      <c r="U354" s="24"/>
      <c r="V354" s="24"/>
      <c r="X354" s="107"/>
      <c r="Y354" s="107"/>
      <c r="Z354" s="107"/>
      <c r="AA354" s="107"/>
      <c r="AB354" s="107"/>
    </row>
    <row r="355" spans="2:28" hidden="1">
      <c r="B355" s="18" t="s">
        <v>54</v>
      </c>
      <c r="C355" s="14" t="s">
        <v>55</v>
      </c>
      <c r="D355" s="19"/>
      <c r="E355" s="19"/>
      <c r="F355" s="20"/>
      <c r="G355" s="21">
        <v>0</v>
      </c>
      <c r="H355" s="22">
        <f t="shared" si="297"/>
        <v>0</v>
      </c>
      <c r="I355" s="22">
        <f t="shared" si="295"/>
        <v>0</v>
      </c>
      <c r="J355" s="22">
        <f t="shared" si="295"/>
        <v>0</v>
      </c>
      <c r="K355" s="22">
        <f t="shared" si="295"/>
        <v>0</v>
      </c>
      <c r="L355" s="22">
        <f t="shared" si="295"/>
        <v>0</v>
      </c>
      <c r="M355" s="22">
        <f t="shared" si="295"/>
        <v>0</v>
      </c>
      <c r="N355" s="22">
        <f t="shared" si="295"/>
        <v>0</v>
      </c>
      <c r="O355" s="22">
        <f t="shared" si="295"/>
        <v>0</v>
      </c>
      <c r="P355" s="22"/>
      <c r="Q355" s="22">
        <f t="shared" si="296"/>
        <v>0</v>
      </c>
      <c r="R355" s="22">
        <f t="shared" si="295"/>
        <v>0</v>
      </c>
      <c r="S355" s="17"/>
      <c r="T355" s="23" t="s">
        <v>51</v>
      </c>
      <c r="U355" s="24" t="e">
        <f>G358/G353</f>
        <v>#DIV/0!</v>
      </c>
      <c r="V355" s="24" t="e">
        <f>U355*1.21</f>
        <v>#DIV/0!</v>
      </c>
      <c r="X355" s="107"/>
      <c r="Y355" s="107"/>
      <c r="Z355" s="107"/>
      <c r="AA355" s="107"/>
      <c r="AB355" s="107"/>
    </row>
    <row r="356" spans="2:28" hidden="1">
      <c r="B356" s="18" t="s">
        <v>58</v>
      </c>
      <c r="C356" s="14" t="s">
        <v>20</v>
      </c>
      <c r="D356" s="19"/>
      <c r="E356" s="19"/>
      <c r="F356" s="20"/>
      <c r="G356" s="21">
        <v>0</v>
      </c>
      <c r="H356" s="22">
        <f t="shared" si="297"/>
        <v>0</v>
      </c>
      <c r="I356" s="22">
        <f t="shared" si="295"/>
        <v>0</v>
      </c>
      <c r="J356" s="22">
        <f t="shared" si="295"/>
        <v>0</v>
      </c>
      <c r="K356" s="22">
        <f t="shared" si="295"/>
        <v>0</v>
      </c>
      <c r="L356" s="22">
        <f t="shared" si="295"/>
        <v>0</v>
      </c>
      <c r="M356" s="22">
        <f t="shared" si="295"/>
        <v>0</v>
      </c>
      <c r="N356" s="22">
        <f t="shared" si="295"/>
        <v>0</v>
      </c>
      <c r="O356" s="22">
        <f t="shared" si="295"/>
        <v>0</v>
      </c>
      <c r="P356" s="22"/>
      <c r="Q356" s="22">
        <f t="shared" si="296"/>
        <v>0</v>
      </c>
      <c r="R356" s="22">
        <f t="shared" si="295"/>
        <v>0</v>
      </c>
      <c r="S356" s="17"/>
      <c r="T356" s="23" t="s">
        <v>64</v>
      </c>
      <c r="U356" s="24" t="e">
        <f>G360/G355</f>
        <v>#DIV/0!</v>
      </c>
      <c r="V356" s="24" t="e">
        <f>U356*1.21</f>
        <v>#DIV/0!</v>
      </c>
      <c r="X356" s="107"/>
      <c r="Y356" s="107"/>
      <c r="Z356" s="107"/>
      <c r="AA356" s="107"/>
      <c r="AB356" s="107"/>
    </row>
    <row r="357" spans="2:28" hidden="1">
      <c r="B357" s="18" t="s">
        <v>60</v>
      </c>
      <c r="C357" s="14" t="s">
        <v>20</v>
      </c>
      <c r="D357" s="19"/>
      <c r="E357" s="19"/>
      <c r="F357" s="20"/>
      <c r="G357" s="21">
        <v>0</v>
      </c>
      <c r="H357" s="22">
        <f>G357</f>
        <v>0</v>
      </c>
      <c r="I357" s="22">
        <f t="shared" si="295"/>
        <v>0</v>
      </c>
      <c r="J357" s="22">
        <f t="shared" si="295"/>
        <v>0</v>
      </c>
      <c r="K357" s="22">
        <f t="shared" si="295"/>
        <v>0</v>
      </c>
      <c r="L357" s="22">
        <f t="shared" si="295"/>
        <v>0</v>
      </c>
      <c r="M357" s="22">
        <f t="shared" si="295"/>
        <v>0</v>
      </c>
      <c r="N357" s="22">
        <f t="shared" si="295"/>
        <v>0</v>
      </c>
      <c r="O357" s="22">
        <f t="shared" si="295"/>
        <v>0</v>
      </c>
      <c r="P357" s="22"/>
      <c r="Q357" s="22">
        <f t="shared" si="296"/>
        <v>0</v>
      </c>
      <c r="R357" s="22">
        <f t="shared" si="295"/>
        <v>0</v>
      </c>
      <c r="S357" s="17"/>
      <c r="T357" s="23"/>
      <c r="U357" s="24"/>
      <c r="V357" s="24"/>
      <c r="X357" s="41"/>
      <c r="Y357" s="41"/>
      <c r="Z357" s="41"/>
      <c r="AA357" s="41"/>
      <c r="AB357" s="41"/>
    </row>
    <row r="358" spans="2:28" hidden="1">
      <c r="B358" s="18" t="s">
        <v>50</v>
      </c>
      <c r="C358" s="14" t="s">
        <v>24</v>
      </c>
      <c r="D358" s="19"/>
      <c r="E358" s="19"/>
      <c r="F358" s="20"/>
      <c r="G358" s="21">
        <v>0</v>
      </c>
      <c r="H358" s="22">
        <f t="shared" si="297"/>
        <v>0</v>
      </c>
      <c r="I358" s="22">
        <f t="shared" si="295"/>
        <v>0</v>
      </c>
      <c r="J358" s="22">
        <f t="shared" si="295"/>
        <v>0</v>
      </c>
      <c r="K358" s="22">
        <f t="shared" si="295"/>
        <v>0</v>
      </c>
      <c r="L358" s="22">
        <f t="shared" si="295"/>
        <v>0</v>
      </c>
      <c r="M358" s="22">
        <f t="shared" si="295"/>
        <v>0</v>
      </c>
      <c r="N358" s="22">
        <f t="shared" si="295"/>
        <v>0</v>
      </c>
      <c r="O358" s="22">
        <f t="shared" si="295"/>
        <v>0</v>
      </c>
      <c r="P358" s="22"/>
      <c r="Q358" s="22">
        <f t="shared" si="296"/>
        <v>0</v>
      </c>
      <c r="R358" s="22">
        <f t="shared" si="295"/>
        <v>0</v>
      </c>
      <c r="S358" s="17"/>
      <c r="T358" s="23" t="s">
        <v>59</v>
      </c>
      <c r="U358" s="24" t="e">
        <f>G361/G356</f>
        <v>#DIV/0!</v>
      </c>
      <c r="V358" s="24" t="e">
        <f>U358*1.21</f>
        <v>#DIV/0!</v>
      </c>
    </row>
    <row r="359" spans="2:28" hidden="1">
      <c r="B359" s="18" t="s">
        <v>52</v>
      </c>
      <c r="C359" s="14" t="s">
        <v>24</v>
      </c>
      <c r="D359" s="19"/>
      <c r="E359" s="19"/>
      <c r="F359" s="20"/>
      <c r="G359" s="21">
        <v>0</v>
      </c>
      <c r="H359" s="22">
        <f t="shared" si="297"/>
        <v>0</v>
      </c>
      <c r="I359" s="22">
        <f t="shared" si="295"/>
        <v>0</v>
      </c>
      <c r="J359" s="22">
        <f t="shared" si="295"/>
        <v>0</v>
      </c>
      <c r="K359" s="22">
        <f t="shared" si="295"/>
        <v>0</v>
      </c>
      <c r="L359" s="22">
        <f t="shared" si="295"/>
        <v>0</v>
      </c>
      <c r="M359" s="22">
        <f t="shared" si="295"/>
        <v>0</v>
      </c>
      <c r="N359" s="22">
        <f t="shared" si="295"/>
        <v>0</v>
      </c>
      <c r="O359" s="22">
        <f t="shared" si="295"/>
        <v>0</v>
      </c>
      <c r="P359" s="22"/>
      <c r="Q359" s="22">
        <f t="shared" si="296"/>
        <v>0</v>
      </c>
      <c r="R359" s="22">
        <f t="shared" si="295"/>
        <v>0</v>
      </c>
      <c r="S359" s="17"/>
      <c r="T359" s="25"/>
      <c r="U359" s="25"/>
      <c r="V359" s="25"/>
    </row>
    <row r="360" spans="2:28" hidden="1">
      <c r="B360" s="18" t="s">
        <v>54</v>
      </c>
      <c r="C360" s="14" t="s">
        <v>24</v>
      </c>
      <c r="D360" s="19"/>
      <c r="E360" s="19"/>
      <c r="F360" s="20"/>
      <c r="G360" s="21">
        <v>0</v>
      </c>
      <c r="H360" s="22">
        <f t="shared" si="297"/>
        <v>0</v>
      </c>
      <c r="I360" s="22">
        <f t="shared" si="295"/>
        <v>0</v>
      </c>
      <c r="J360" s="22">
        <f t="shared" si="295"/>
        <v>0</v>
      </c>
      <c r="K360" s="22">
        <f t="shared" si="295"/>
        <v>0</v>
      </c>
      <c r="L360" s="22">
        <f t="shared" si="295"/>
        <v>0</v>
      </c>
      <c r="M360" s="22">
        <f t="shared" si="295"/>
        <v>0</v>
      </c>
      <c r="N360" s="22">
        <f t="shared" si="295"/>
        <v>0</v>
      </c>
      <c r="O360" s="22">
        <f t="shared" si="295"/>
        <v>0</v>
      </c>
      <c r="P360" s="22"/>
      <c r="Q360" s="22">
        <f t="shared" si="296"/>
        <v>0</v>
      </c>
      <c r="R360" s="22">
        <f t="shared" si="295"/>
        <v>0</v>
      </c>
      <c r="S360" s="17"/>
      <c r="T360" s="25"/>
      <c r="U360" s="25"/>
      <c r="V360" s="25"/>
    </row>
    <row r="361" spans="2:28" hidden="1">
      <c r="B361" s="18" t="s">
        <v>58</v>
      </c>
      <c r="C361" s="14" t="s">
        <v>24</v>
      </c>
      <c r="D361" s="19"/>
      <c r="E361" s="19"/>
      <c r="F361" s="19"/>
      <c r="G361" s="21">
        <v>0</v>
      </c>
      <c r="H361" s="22">
        <f t="shared" si="297"/>
        <v>0</v>
      </c>
      <c r="I361" s="22">
        <f t="shared" si="295"/>
        <v>0</v>
      </c>
      <c r="J361" s="22">
        <f t="shared" si="295"/>
        <v>0</v>
      </c>
      <c r="K361" s="22">
        <f t="shared" si="295"/>
        <v>0</v>
      </c>
      <c r="L361" s="22">
        <f t="shared" si="295"/>
        <v>0</v>
      </c>
      <c r="M361" s="22">
        <f t="shared" si="295"/>
        <v>0</v>
      </c>
      <c r="N361" s="22">
        <f t="shared" si="295"/>
        <v>0</v>
      </c>
      <c r="O361" s="22">
        <f t="shared" si="295"/>
        <v>0</v>
      </c>
      <c r="P361" s="22"/>
      <c r="Q361" s="22">
        <f t="shared" si="296"/>
        <v>0</v>
      </c>
      <c r="R361" s="22">
        <f t="shared" si="295"/>
        <v>0</v>
      </c>
      <c r="S361" s="17"/>
      <c r="T361" s="25"/>
      <c r="U361" s="25"/>
      <c r="V361" s="25"/>
    </row>
    <row r="362" spans="2:28" hidden="1">
      <c r="B362" s="18" t="s">
        <v>60</v>
      </c>
      <c r="C362" s="14" t="s">
        <v>24</v>
      </c>
      <c r="D362" s="19"/>
      <c r="E362" s="19"/>
      <c r="F362" s="19"/>
      <c r="G362" s="21">
        <v>0</v>
      </c>
      <c r="H362" s="22">
        <f>G362</f>
        <v>0</v>
      </c>
      <c r="I362" s="22">
        <f t="shared" si="295"/>
        <v>0</v>
      </c>
      <c r="J362" s="22">
        <f t="shared" si="295"/>
        <v>0</v>
      </c>
      <c r="K362" s="22">
        <f t="shared" si="295"/>
        <v>0</v>
      </c>
      <c r="L362" s="22">
        <f t="shared" si="295"/>
        <v>0</v>
      </c>
      <c r="M362" s="22">
        <f t="shared" si="295"/>
        <v>0</v>
      </c>
      <c r="N362" s="22">
        <f t="shared" si="295"/>
        <v>0</v>
      </c>
      <c r="O362" s="22">
        <f t="shared" si="295"/>
        <v>0</v>
      </c>
      <c r="P362" s="22"/>
      <c r="Q362" s="22">
        <f t="shared" si="296"/>
        <v>0</v>
      </c>
      <c r="R362" s="22">
        <f t="shared" si="295"/>
        <v>0</v>
      </c>
      <c r="S362" s="17"/>
      <c r="T362" s="25"/>
      <c r="U362" s="25"/>
      <c r="V362" s="25"/>
    </row>
    <row r="363" spans="2:28" hidden="1">
      <c r="B363" s="26" t="s">
        <v>25</v>
      </c>
      <c r="C363" s="27" t="s">
        <v>24</v>
      </c>
      <c r="D363" s="28"/>
      <c r="E363" s="28"/>
      <c r="F363" s="28"/>
      <c r="G363" s="29"/>
      <c r="H363" s="29">
        <f>SUM(H358:H362)</f>
        <v>0</v>
      </c>
      <c r="I363" s="29">
        <f t="shared" ref="I363:R363" si="298">SUM(I358:I362)</f>
        <v>0</v>
      </c>
      <c r="J363" s="29">
        <f t="shared" si="298"/>
        <v>0</v>
      </c>
      <c r="K363" s="29">
        <f t="shared" si="298"/>
        <v>0</v>
      </c>
      <c r="L363" s="29">
        <f t="shared" si="298"/>
        <v>0</v>
      </c>
      <c r="M363" s="29">
        <f t="shared" si="298"/>
        <v>0</v>
      </c>
      <c r="N363" s="29">
        <f t="shared" si="298"/>
        <v>0</v>
      </c>
      <c r="O363" s="29">
        <f t="shared" si="298"/>
        <v>0</v>
      </c>
      <c r="P363" s="29"/>
      <c r="Q363" s="29">
        <f t="shared" si="298"/>
        <v>0</v>
      </c>
      <c r="R363" s="29">
        <f t="shared" si="298"/>
        <v>0</v>
      </c>
      <c r="S363" s="17"/>
      <c r="T363" s="25"/>
      <c r="U363" s="25"/>
      <c r="V363" s="25"/>
    </row>
    <row r="364" spans="2:28" hidden="1">
      <c r="B364" s="96" t="s">
        <v>62</v>
      </c>
      <c r="C364" s="96"/>
      <c r="D364" s="96"/>
      <c r="E364" s="96"/>
      <c r="F364" s="96"/>
      <c r="G364" s="96"/>
      <c r="H364" s="96"/>
      <c r="I364" s="96"/>
      <c r="J364" s="96"/>
      <c r="K364" s="96"/>
      <c r="L364" s="96"/>
      <c r="M364" s="96"/>
      <c r="N364" s="96"/>
      <c r="O364" s="96"/>
      <c r="P364" s="96"/>
      <c r="Q364" s="96"/>
      <c r="R364" s="96"/>
      <c r="S364" s="6"/>
      <c r="T364" s="8"/>
      <c r="U364" s="8"/>
      <c r="V364" s="8"/>
    </row>
    <row r="365" spans="2:28" hidden="1">
      <c r="B365" s="14" t="s">
        <v>48</v>
      </c>
      <c r="C365" s="14" t="s">
        <v>49</v>
      </c>
      <c r="D365" s="15"/>
      <c r="E365" s="15"/>
      <c r="F365" s="16"/>
      <c r="G365" s="97"/>
      <c r="H365" s="98"/>
      <c r="I365" s="98"/>
      <c r="J365" s="98"/>
      <c r="K365" s="98"/>
      <c r="L365" s="98"/>
      <c r="M365" s="98"/>
      <c r="N365" s="98"/>
      <c r="O365" s="98"/>
      <c r="P365" s="98"/>
      <c r="Q365" s="98"/>
      <c r="R365" s="98"/>
      <c r="S365" s="17"/>
      <c r="T365" s="25"/>
      <c r="U365" s="25"/>
      <c r="V365" s="25"/>
    </row>
    <row r="366" spans="2:28" hidden="1">
      <c r="B366" s="18" t="s">
        <v>50</v>
      </c>
      <c r="C366" s="14" t="s">
        <v>20</v>
      </c>
      <c r="D366" s="19"/>
      <c r="E366" s="19"/>
      <c r="F366" s="20"/>
      <c r="G366" s="99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17"/>
      <c r="T366" s="25"/>
      <c r="U366" s="25"/>
      <c r="V366" s="25"/>
    </row>
    <row r="367" spans="2:28" hidden="1">
      <c r="B367" s="18" t="s">
        <v>52</v>
      </c>
      <c r="C367" s="14" t="s">
        <v>20</v>
      </c>
      <c r="D367" s="19"/>
      <c r="E367" s="19"/>
      <c r="F367" s="20"/>
      <c r="G367" s="100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17"/>
      <c r="T367" s="25"/>
      <c r="U367" s="25"/>
      <c r="V367" s="25"/>
    </row>
    <row r="368" spans="2:28" hidden="1">
      <c r="B368" s="18" t="s">
        <v>54</v>
      </c>
      <c r="C368" s="14" t="s">
        <v>55</v>
      </c>
      <c r="D368" s="19"/>
      <c r="E368" s="19"/>
      <c r="F368" s="20"/>
      <c r="G368" s="100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17"/>
      <c r="T368" s="25"/>
      <c r="U368" s="25"/>
      <c r="V368" s="25"/>
    </row>
    <row r="369" spans="2:22" hidden="1">
      <c r="B369" s="18" t="s">
        <v>58</v>
      </c>
      <c r="C369" s="14" t="s">
        <v>20</v>
      </c>
      <c r="D369" s="19"/>
      <c r="E369" s="19"/>
      <c r="F369" s="20"/>
      <c r="G369" s="100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17"/>
      <c r="T369" s="25"/>
      <c r="U369" s="25"/>
      <c r="V369" s="25"/>
    </row>
    <row r="370" spans="2:22" hidden="1">
      <c r="B370" s="18" t="s">
        <v>60</v>
      </c>
      <c r="C370" s="14" t="s">
        <v>20</v>
      </c>
      <c r="D370" s="19"/>
      <c r="E370" s="19"/>
      <c r="F370" s="20"/>
      <c r="G370" s="100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17"/>
      <c r="T370" s="25"/>
      <c r="U370" s="25"/>
      <c r="V370" s="25"/>
    </row>
    <row r="371" spans="2:22" hidden="1">
      <c r="B371" s="18" t="s">
        <v>50</v>
      </c>
      <c r="C371" s="14" t="s">
        <v>24</v>
      </c>
      <c r="D371" s="19"/>
      <c r="E371" s="19"/>
      <c r="F371" s="20"/>
      <c r="G371" s="100"/>
      <c r="H371" s="22">
        <f t="shared" ref="H371:R371" si="299">H366*$W354</f>
        <v>0</v>
      </c>
      <c r="I371" s="22">
        <f t="shared" si="299"/>
        <v>0</v>
      </c>
      <c r="J371" s="22">
        <f t="shared" si="299"/>
        <v>0</v>
      </c>
      <c r="K371" s="22">
        <f t="shared" si="299"/>
        <v>0</v>
      </c>
      <c r="L371" s="22">
        <f t="shared" si="299"/>
        <v>0</v>
      </c>
      <c r="M371" s="22">
        <f t="shared" si="299"/>
        <v>0</v>
      </c>
      <c r="N371" s="22">
        <f t="shared" si="299"/>
        <v>0</v>
      </c>
      <c r="O371" s="22">
        <f t="shared" si="299"/>
        <v>0</v>
      </c>
      <c r="P371" s="22"/>
      <c r="Q371" s="22">
        <f t="shared" si="299"/>
        <v>0</v>
      </c>
      <c r="R371" s="22">
        <f t="shared" si="299"/>
        <v>0</v>
      </c>
      <c r="S371" s="17"/>
      <c r="T371" s="25"/>
      <c r="U371" s="25"/>
      <c r="V371" s="25"/>
    </row>
    <row r="372" spans="2:22" hidden="1">
      <c r="B372" s="18" t="s">
        <v>52</v>
      </c>
      <c r="C372" s="14" t="s">
        <v>24</v>
      </c>
      <c r="D372" s="19"/>
      <c r="E372" s="19"/>
      <c r="F372" s="20"/>
      <c r="G372" s="100"/>
      <c r="H372" s="22">
        <f t="shared" ref="H372:R372" si="300">H367*$W355</f>
        <v>0</v>
      </c>
      <c r="I372" s="22">
        <f t="shared" si="300"/>
        <v>0</v>
      </c>
      <c r="J372" s="22">
        <f t="shared" si="300"/>
        <v>0</v>
      </c>
      <c r="K372" s="22">
        <f t="shared" si="300"/>
        <v>0</v>
      </c>
      <c r="L372" s="22">
        <f t="shared" si="300"/>
        <v>0</v>
      </c>
      <c r="M372" s="22">
        <f t="shared" si="300"/>
        <v>0</v>
      </c>
      <c r="N372" s="22">
        <f t="shared" si="300"/>
        <v>0</v>
      </c>
      <c r="O372" s="22">
        <f t="shared" si="300"/>
        <v>0</v>
      </c>
      <c r="P372" s="22"/>
      <c r="Q372" s="22">
        <f t="shared" si="300"/>
        <v>0</v>
      </c>
      <c r="R372" s="22">
        <f t="shared" si="300"/>
        <v>0</v>
      </c>
      <c r="S372" s="17"/>
      <c r="T372" s="25"/>
      <c r="U372" s="25"/>
      <c r="V372" s="25"/>
    </row>
    <row r="373" spans="2:22" hidden="1">
      <c r="B373" s="18" t="s">
        <v>54</v>
      </c>
      <c r="C373" s="14" t="s">
        <v>24</v>
      </c>
      <c r="D373" s="19"/>
      <c r="E373" s="19"/>
      <c r="F373" s="20"/>
      <c r="G373" s="100"/>
      <c r="H373" s="22">
        <f t="shared" ref="H373:R373" si="301">H368*$W356</f>
        <v>0</v>
      </c>
      <c r="I373" s="22">
        <f t="shared" si="301"/>
        <v>0</v>
      </c>
      <c r="J373" s="22">
        <f t="shared" si="301"/>
        <v>0</v>
      </c>
      <c r="K373" s="22">
        <f t="shared" si="301"/>
        <v>0</v>
      </c>
      <c r="L373" s="22">
        <f t="shared" si="301"/>
        <v>0</v>
      </c>
      <c r="M373" s="22">
        <f t="shared" si="301"/>
        <v>0</v>
      </c>
      <c r="N373" s="22">
        <f t="shared" si="301"/>
        <v>0</v>
      </c>
      <c r="O373" s="22">
        <f t="shared" si="301"/>
        <v>0</v>
      </c>
      <c r="P373" s="22"/>
      <c r="Q373" s="22">
        <f t="shared" si="301"/>
        <v>0</v>
      </c>
      <c r="R373" s="22">
        <f t="shared" si="301"/>
        <v>0</v>
      </c>
      <c r="S373" s="17"/>
      <c r="T373" s="25"/>
      <c r="U373" s="25"/>
      <c r="V373" s="25"/>
    </row>
    <row r="374" spans="2:22" hidden="1">
      <c r="B374" s="18" t="s">
        <v>58</v>
      </c>
      <c r="C374" s="14" t="s">
        <v>24</v>
      </c>
      <c r="D374" s="19"/>
      <c r="E374" s="19"/>
      <c r="F374" s="19"/>
      <c r="G374" s="100"/>
      <c r="H374" s="22">
        <f t="shared" ref="H374:R374" si="302">H369*$W358</f>
        <v>0</v>
      </c>
      <c r="I374" s="22">
        <f t="shared" si="302"/>
        <v>0</v>
      </c>
      <c r="J374" s="22">
        <f t="shared" si="302"/>
        <v>0</v>
      </c>
      <c r="K374" s="22">
        <f t="shared" si="302"/>
        <v>0</v>
      </c>
      <c r="L374" s="22">
        <f t="shared" si="302"/>
        <v>0</v>
      </c>
      <c r="M374" s="22">
        <f t="shared" si="302"/>
        <v>0</v>
      </c>
      <c r="N374" s="22">
        <f t="shared" si="302"/>
        <v>0</v>
      </c>
      <c r="O374" s="22">
        <f t="shared" si="302"/>
        <v>0</v>
      </c>
      <c r="P374" s="22"/>
      <c r="Q374" s="22">
        <f t="shared" si="302"/>
        <v>0</v>
      </c>
      <c r="R374" s="22">
        <f t="shared" si="302"/>
        <v>0</v>
      </c>
      <c r="S374" s="17"/>
      <c r="T374" s="25"/>
      <c r="U374" s="25"/>
      <c r="V374" s="25"/>
    </row>
    <row r="375" spans="2:22" hidden="1">
      <c r="B375" s="18" t="s">
        <v>60</v>
      </c>
      <c r="C375" s="14" t="s">
        <v>24</v>
      </c>
      <c r="D375" s="19"/>
      <c r="E375" s="19"/>
      <c r="F375" s="19"/>
      <c r="G375" s="31"/>
      <c r="H375" s="22">
        <f t="shared" ref="H375:R375" si="303">H370*$W359</f>
        <v>0</v>
      </c>
      <c r="I375" s="22">
        <f t="shared" si="303"/>
        <v>0</v>
      </c>
      <c r="J375" s="22">
        <f t="shared" si="303"/>
        <v>0</v>
      </c>
      <c r="K375" s="22">
        <f t="shared" si="303"/>
        <v>0</v>
      </c>
      <c r="L375" s="22">
        <f t="shared" si="303"/>
        <v>0</v>
      </c>
      <c r="M375" s="22">
        <f t="shared" si="303"/>
        <v>0</v>
      </c>
      <c r="N375" s="22">
        <f t="shared" si="303"/>
        <v>0</v>
      </c>
      <c r="O375" s="22">
        <f t="shared" si="303"/>
        <v>0</v>
      </c>
      <c r="P375" s="22"/>
      <c r="Q375" s="22">
        <f t="shared" si="303"/>
        <v>0</v>
      </c>
      <c r="R375" s="22">
        <f t="shared" si="303"/>
        <v>0</v>
      </c>
      <c r="S375" s="17"/>
      <c r="T375" s="25"/>
      <c r="U375" s="25"/>
      <c r="V375" s="25"/>
    </row>
    <row r="376" spans="2:22" hidden="1">
      <c r="B376" s="26" t="s">
        <v>25</v>
      </c>
      <c r="C376" s="27" t="s">
        <v>24</v>
      </c>
      <c r="D376" s="28"/>
      <c r="E376" s="28"/>
      <c r="F376" s="28"/>
      <c r="G376" s="26"/>
      <c r="H376" s="29">
        <f>SUM(H371:H375)</f>
        <v>0</v>
      </c>
      <c r="I376" s="29">
        <f t="shared" ref="I376:R376" si="304">SUM(I371:I375)</f>
        <v>0</v>
      </c>
      <c r="J376" s="29">
        <f t="shared" si="304"/>
        <v>0</v>
      </c>
      <c r="K376" s="29">
        <f t="shared" si="304"/>
        <v>0</v>
      </c>
      <c r="L376" s="29">
        <f t="shared" si="304"/>
        <v>0</v>
      </c>
      <c r="M376" s="29">
        <f t="shared" si="304"/>
        <v>0</v>
      </c>
      <c r="N376" s="29">
        <f t="shared" si="304"/>
        <v>0</v>
      </c>
      <c r="O376" s="29">
        <f t="shared" si="304"/>
        <v>0</v>
      </c>
      <c r="P376" s="29"/>
      <c r="Q376" s="29">
        <f t="shared" si="304"/>
        <v>0</v>
      </c>
      <c r="R376" s="29">
        <f t="shared" si="304"/>
        <v>0</v>
      </c>
      <c r="S376" s="17"/>
      <c r="T376" s="25"/>
      <c r="U376" s="25"/>
      <c r="V376" s="25"/>
    </row>
    <row r="377" spans="2:22" hidden="1">
      <c r="B377" s="96" t="s">
        <v>68</v>
      </c>
      <c r="C377" s="96"/>
      <c r="D377" s="96"/>
      <c r="E377" s="96"/>
      <c r="F377" s="96"/>
      <c r="G377" s="96"/>
      <c r="H377" s="96"/>
      <c r="I377" s="96"/>
      <c r="J377" s="96"/>
      <c r="K377" s="96"/>
      <c r="L377" s="96"/>
      <c r="M377" s="96"/>
      <c r="N377" s="96"/>
      <c r="O377" s="96"/>
      <c r="P377" s="96"/>
      <c r="Q377" s="96"/>
      <c r="R377" s="96"/>
      <c r="S377" s="6"/>
      <c r="T377" s="8"/>
      <c r="U377" s="8"/>
      <c r="V377" s="8"/>
    </row>
    <row r="378" spans="2:22" hidden="1">
      <c r="B378" s="14" t="s">
        <v>48</v>
      </c>
      <c r="C378" s="14" t="s">
        <v>49</v>
      </c>
      <c r="D378" s="15"/>
      <c r="E378" s="15"/>
      <c r="F378" s="16"/>
      <c r="G378" s="97"/>
      <c r="H378" s="98"/>
      <c r="I378" s="98"/>
      <c r="J378" s="98"/>
      <c r="K378" s="98"/>
      <c r="L378" s="98"/>
      <c r="M378" s="98"/>
      <c r="N378" s="98"/>
      <c r="O378" s="98"/>
      <c r="P378" s="98"/>
      <c r="Q378" s="98"/>
      <c r="R378" s="98"/>
      <c r="S378" s="17"/>
      <c r="T378" s="39"/>
      <c r="U378" s="39"/>
      <c r="V378" s="39"/>
    </row>
    <row r="379" spans="2:22" hidden="1">
      <c r="B379" s="18" t="s">
        <v>50</v>
      </c>
      <c r="C379" s="14" t="s">
        <v>20</v>
      </c>
      <c r="D379" s="19"/>
      <c r="E379" s="19"/>
      <c r="F379" s="20"/>
      <c r="G379" s="99"/>
      <c r="H379" s="22">
        <f t="shared" ref="H379:R388" si="305">H353-H366</f>
        <v>0</v>
      </c>
      <c r="I379" s="22">
        <f t="shared" si="305"/>
        <v>0</v>
      </c>
      <c r="J379" s="22">
        <f t="shared" si="305"/>
        <v>0</v>
      </c>
      <c r="K379" s="22">
        <f t="shared" si="305"/>
        <v>0</v>
      </c>
      <c r="L379" s="22">
        <f t="shared" si="305"/>
        <v>0</v>
      </c>
      <c r="M379" s="22">
        <f t="shared" si="305"/>
        <v>0</v>
      </c>
      <c r="N379" s="22">
        <f t="shared" si="305"/>
        <v>0</v>
      </c>
      <c r="O379" s="22">
        <f t="shared" si="305"/>
        <v>0</v>
      </c>
      <c r="P379" s="22"/>
      <c r="Q379" s="22">
        <f t="shared" si="305"/>
        <v>0</v>
      </c>
      <c r="R379" s="22">
        <f t="shared" si="305"/>
        <v>0</v>
      </c>
      <c r="S379" s="17"/>
      <c r="T379" s="39"/>
      <c r="U379" s="39"/>
      <c r="V379" s="39"/>
    </row>
    <row r="380" spans="2:22" hidden="1">
      <c r="B380" s="18" t="s">
        <v>52</v>
      </c>
      <c r="C380" s="14" t="s">
        <v>20</v>
      </c>
      <c r="D380" s="19"/>
      <c r="E380" s="19"/>
      <c r="F380" s="20"/>
      <c r="G380" s="100"/>
      <c r="H380" s="22">
        <f t="shared" si="305"/>
        <v>0</v>
      </c>
      <c r="I380" s="22">
        <f t="shared" si="305"/>
        <v>0</v>
      </c>
      <c r="J380" s="22">
        <f t="shared" si="305"/>
        <v>0</v>
      </c>
      <c r="K380" s="22">
        <f t="shared" si="305"/>
        <v>0</v>
      </c>
      <c r="L380" s="22">
        <f t="shared" si="305"/>
        <v>0</v>
      </c>
      <c r="M380" s="22">
        <f t="shared" si="305"/>
        <v>0</v>
      </c>
      <c r="N380" s="22">
        <f t="shared" si="305"/>
        <v>0</v>
      </c>
      <c r="O380" s="22">
        <f t="shared" si="305"/>
        <v>0</v>
      </c>
      <c r="P380" s="22"/>
      <c r="Q380" s="22">
        <f t="shared" si="305"/>
        <v>0</v>
      </c>
      <c r="R380" s="22">
        <f t="shared" si="305"/>
        <v>0</v>
      </c>
      <c r="S380" s="17"/>
      <c r="T380" s="39"/>
      <c r="U380" s="39"/>
      <c r="V380" s="39"/>
    </row>
    <row r="381" spans="2:22" hidden="1">
      <c r="B381" s="18" t="s">
        <v>54</v>
      </c>
      <c r="C381" s="14" t="s">
        <v>55</v>
      </c>
      <c r="D381" s="19"/>
      <c r="E381" s="19"/>
      <c r="F381" s="20"/>
      <c r="G381" s="100"/>
      <c r="H381" s="22">
        <f t="shared" si="305"/>
        <v>0</v>
      </c>
      <c r="I381" s="22">
        <f t="shared" si="305"/>
        <v>0</v>
      </c>
      <c r="J381" s="22">
        <f t="shared" si="305"/>
        <v>0</v>
      </c>
      <c r="K381" s="22">
        <f t="shared" si="305"/>
        <v>0</v>
      </c>
      <c r="L381" s="22">
        <f t="shared" si="305"/>
        <v>0</v>
      </c>
      <c r="M381" s="22">
        <f t="shared" si="305"/>
        <v>0</v>
      </c>
      <c r="N381" s="22">
        <f t="shared" si="305"/>
        <v>0</v>
      </c>
      <c r="O381" s="22">
        <f t="shared" si="305"/>
        <v>0</v>
      </c>
      <c r="P381" s="22"/>
      <c r="Q381" s="22">
        <f t="shared" si="305"/>
        <v>0</v>
      </c>
      <c r="R381" s="22">
        <f t="shared" si="305"/>
        <v>0</v>
      </c>
      <c r="S381" s="17"/>
      <c r="T381" s="39"/>
      <c r="U381" s="39"/>
      <c r="V381" s="39"/>
    </row>
    <row r="382" spans="2:22" hidden="1">
      <c r="B382" s="18" t="s">
        <v>58</v>
      </c>
      <c r="C382" s="14" t="s">
        <v>20</v>
      </c>
      <c r="D382" s="19"/>
      <c r="E382" s="19"/>
      <c r="F382" s="20"/>
      <c r="G382" s="100"/>
      <c r="H382" s="22">
        <f t="shared" si="305"/>
        <v>0</v>
      </c>
      <c r="I382" s="22">
        <f t="shared" si="305"/>
        <v>0</v>
      </c>
      <c r="J382" s="22">
        <f t="shared" si="305"/>
        <v>0</v>
      </c>
      <c r="K382" s="22">
        <f t="shared" si="305"/>
        <v>0</v>
      </c>
      <c r="L382" s="22">
        <f t="shared" si="305"/>
        <v>0</v>
      </c>
      <c r="M382" s="22">
        <f t="shared" si="305"/>
        <v>0</v>
      </c>
      <c r="N382" s="22">
        <f t="shared" si="305"/>
        <v>0</v>
      </c>
      <c r="O382" s="22">
        <f t="shared" si="305"/>
        <v>0</v>
      </c>
      <c r="P382" s="22"/>
      <c r="Q382" s="22">
        <f t="shared" si="305"/>
        <v>0</v>
      </c>
      <c r="R382" s="22">
        <f t="shared" si="305"/>
        <v>0</v>
      </c>
      <c r="S382" s="17"/>
      <c r="T382" s="39"/>
      <c r="U382" s="39"/>
      <c r="V382" s="39"/>
    </row>
    <row r="383" spans="2:22" hidden="1">
      <c r="B383" s="18" t="s">
        <v>60</v>
      </c>
      <c r="C383" s="14" t="s">
        <v>20</v>
      </c>
      <c r="D383" s="19"/>
      <c r="E383" s="19"/>
      <c r="F383" s="20"/>
      <c r="G383" s="100"/>
      <c r="H383" s="22">
        <f t="shared" si="305"/>
        <v>0</v>
      </c>
      <c r="I383" s="22">
        <f t="shared" si="305"/>
        <v>0</v>
      </c>
      <c r="J383" s="22">
        <f t="shared" si="305"/>
        <v>0</v>
      </c>
      <c r="K383" s="22">
        <f t="shared" si="305"/>
        <v>0</v>
      </c>
      <c r="L383" s="22">
        <f t="shared" si="305"/>
        <v>0</v>
      </c>
      <c r="M383" s="22">
        <f t="shared" si="305"/>
        <v>0</v>
      </c>
      <c r="N383" s="22">
        <f t="shared" si="305"/>
        <v>0</v>
      </c>
      <c r="O383" s="22">
        <f t="shared" si="305"/>
        <v>0</v>
      </c>
      <c r="P383" s="22"/>
      <c r="Q383" s="22">
        <f t="shared" si="305"/>
        <v>0</v>
      </c>
      <c r="R383" s="22">
        <f t="shared" si="305"/>
        <v>0</v>
      </c>
      <c r="S383" s="17"/>
      <c r="T383" s="39"/>
      <c r="U383" s="39"/>
      <c r="V383" s="39"/>
    </row>
    <row r="384" spans="2:22" hidden="1">
      <c r="B384" s="18" t="s">
        <v>50</v>
      </c>
      <c r="C384" s="14" t="s">
        <v>24</v>
      </c>
      <c r="D384" s="19"/>
      <c r="E384" s="19"/>
      <c r="F384" s="20"/>
      <c r="G384" s="100"/>
      <c r="H384" s="22">
        <f t="shared" si="305"/>
        <v>0</v>
      </c>
      <c r="I384" s="22">
        <f t="shared" si="305"/>
        <v>0</v>
      </c>
      <c r="J384" s="22">
        <f t="shared" si="305"/>
        <v>0</v>
      </c>
      <c r="K384" s="22">
        <f t="shared" si="305"/>
        <v>0</v>
      </c>
      <c r="L384" s="22">
        <f t="shared" si="305"/>
        <v>0</v>
      </c>
      <c r="M384" s="22">
        <f t="shared" si="305"/>
        <v>0</v>
      </c>
      <c r="N384" s="22">
        <f t="shared" si="305"/>
        <v>0</v>
      </c>
      <c r="O384" s="22">
        <f t="shared" si="305"/>
        <v>0</v>
      </c>
      <c r="P384" s="22"/>
      <c r="Q384" s="22">
        <f t="shared" si="305"/>
        <v>0</v>
      </c>
      <c r="R384" s="22">
        <f t="shared" si="305"/>
        <v>0</v>
      </c>
      <c r="S384" s="17"/>
      <c r="T384" s="39"/>
      <c r="U384" s="39"/>
      <c r="V384" s="39"/>
    </row>
    <row r="385" spans="2:22" hidden="1">
      <c r="B385" s="18" t="s">
        <v>52</v>
      </c>
      <c r="C385" s="14" t="s">
        <v>24</v>
      </c>
      <c r="D385" s="19"/>
      <c r="E385" s="19"/>
      <c r="F385" s="20"/>
      <c r="G385" s="100"/>
      <c r="H385" s="22">
        <f t="shared" si="305"/>
        <v>0</v>
      </c>
      <c r="I385" s="22">
        <f t="shared" si="305"/>
        <v>0</v>
      </c>
      <c r="J385" s="22">
        <f t="shared" si="305"/>
        <v>0</v>
      </c>
      <c r="K385" s="22">
        <f t="shared" si="305"/>
        <v>0</v>
      </c>
      <c r="L385" s="22">
        <f t="shared" si="305"/>
        <v>0</v>
      </c>
      <c r="M385" s="22">
        <f t="shared" si="305"/>
        <v>0</v>
      </c>
      <c r="N385" s="22">
        <f t="shared" si="305"/>
        <v>0</v>
      </c>
      <c r="O385" s="22">
        <f t="shared" si="305"/>
        <v>0</v>
      </c>
      <c r="P385" s="22"/>
      <c r="Q385" s="22">
        <f t="shared" si="305"/>
        <v>0</v>
      </c>
      <c r="R385" s="22">
        <f t="shared" si="305"/>
        <v>0</v>
      </c>
      <c r="S385" s="17"/>
      <c r="T385" s="25"/>
      <c r="U385" s="25"/>
      <c r="V385" s="25"/>
    </row>
    <row r="386" spans="2:22" hidden="1">
      <c r="B386" s="18" t="s">
        <v>54</v>
      </c>
      <c r="C386" s="14" t="s">
        <v>24</v>
      </c>
      <c r="D386" s="19"/>
      <c r="E386" s="19"/>
      <c r="F386" s="20"/>
      <c r="G386" s="100"/>
      <c r="H386" s="22">
        <f t="shared" si="305"/>
        <v>0</v>
      </c>
      <c r="I386" s="22">
        <f t="shared" si="305"/>
        <v>0</v>
      </c>
      <c r="J386" s="22">
        <f t="shared" si="305"/>
        <v>0</v>
      </c>
      <c r="K386" s="22">
        <f t="shared" si="305"/>
        <v>0</v>
      </c>
      <c r="L386" s="22">
        <f t="shared" si="305"/>
        <v>0</v>
      </c>
      <c r="M386" s="22">
        <f t="shared" si="305"/>
        <v>0</v>
      </c>
      <c r="N386" s="22">
        <f t="shared" si="305"/>
        <v>0</v>
      </c>
      <c r="O386" s="22">
        <f t="shared" si="305"/>
        <v>0</v>
      </c>
      <c r="P386" s="22"/>
      <c r="Q386" s="22">
        <f t="shared" si="305"/>
        <v>0</v>
      </c>
      <c r="R386" s="22">
        <f t="shared" si="305"/>
        <v>0</v>
      </c>
      <c r="S386" s="17"/>
      <c r="T386" s="25"/>
      <c r="U386" s="25"/>
      <c r="V386" s="25"/>
    </row>
    <row r="387" spans="2:22" hidden="1">
      <c r="B387" s="18" t="s">
        <v>58</v>
      </c>
      <c r="C387" s="14" t="s">
        <v>24</v>
      </c>
      <c r="D387" s="19"/>
      <c r="E387" s="19"/>
      <c r="F387" s="19"/>
      <c r="G387" s="100"/>
      <c r="H387" s="22">
        <f t="shared" si="305"/>
        <v>0</v>
      </c>
      <c r="I387" s="22">
        <f t="shared" si="305"/>
        <v>0</v>
      </c>
      <c r="J387" s="22">
        <f t="shared" si="305"/>
        <v>0</v>
      </c>
      <c r="K387" s="22">
        <f t="shared" si="305"/>
        <v>0</v>
      </c>
      <c r="L387" s="22">
        <f t="shared" si="305"/>
        <v>0</v>
      </c>
      <c r="M387" s="22">
        <f t="shared" si="305"/>
        <v>0</v>
      </c>
      <c r="N387" s="22">
        <f t="shared" si="305"/>
        <v>0</v>
      </c>
      <c r="O387" s="22">
        <f t="shared" si="305"/>
        <v>0</v>
      </c>
      <c r="P387" s="22"/>
      <c r="Q387" s="22">
        <f t="shared" si="305"/>
        <v>0</v>
      </c>
      <c r="R387" s="22">
        <f t="shared" si="305"/>
        <v>0</v>
      </c>
      <c r="S387" s="17"/>
      <c r="T387" s="25"/>
      <c r="U387" s="25"/>
      <c r="V387" s="25"/>
    </row>
    <row r="388" spans="2:22" hidden="1">
      <c r="B388" s="18" t="s">
        <v>60</v>
      </c>
      <c r="C388" s="14" t="s">
        <v>24</v>
      </c>
      <c r="D388" s="19"/>
      <c r="E388" s="19"/>
      <c r="F388" s="19"/>
      <c r="G388" s="31"/>
      <c r="H388" s="22">
        <f t="shared" si="305"/>
        <v>0</v>
      </c>
      <c r="I388" s="22">
        <f t="shared" si="305"/>
        <v>0</v>
      </c>
      <c r="J388" s="22">
        <f t="shared" si="305"/>
        <v>0</v>
      </c>
      <c r="K388" s="22">
        <f t="shared" si="305"/>
        <v>0</v>
      </c>
      <c r="L388" s="22">
        <f t="shared" si="305"/>
        <v>0</v>
      </c>
      <c r="M388" s="22">
        <f t="shared" si="305"/>
        <v>0</v>
      </c>
      <c r="N388" s="22">
        <f t="shared" si="305"/>
        <v>0</v>
      </c>
      <c r="O388" s="22">
        <f t="shared" si="305"/>
        <v>0</v>
      </c>
      <c r="P388" s="22"/>
      <c r="Q388" s="22">
        <f t="shared" si="305"/>
        <v>0</v>
      </c>
      <c r="R388" s="22">
        <f t="shared" si="305"/>
        <v>0</v>
      </c>
      <c r="S388" s="17"/>
      <c r="T388" s="25"/>
      <c r="U388" s="25"/>
      <c r="V388" s="25"/>
    </row>
    <row r="389" spans="2:22" hidden="1">
      <c r="B389" s="26" t="s">
        <v>25</v>
      </c>
      <c r="C389" s="27" t="s">
        <v>24</v>
      </c>
      <c r="D389" s="28"/>
      <c r="E389" s="28"/>
      <c r="F389" s="28"/>
      <c r="G389" s="26"/>
      <c r="H389" s="29">
        <f>SUM(H384:H388)</f>
        <v>0</v>
      </c>
      <c r="I389" s="29">
        <f t="shared" ref="I389:R389" si="306">SUM(I384:I388)</f>
        <v>0</v>
      </c>
      <c r="J389" s="29">
        <f t="shared" si="306"/>
        <v>0</v>
      </c>
      <c r="K389" s="29">
        <f t="shared" si="306"/>
        <v>0</v>
      </c>
      <c r="L389" s="29">
        <f t="shared" si="306"/>
        <v>0</v>
      </c>
      <c r="M389" s="29">
        <f t="shared" si="306"/>
        <v>0</v>
      </c>
      <c r="N389" s="29">
        <f t="shared" si="306"/>
        <v>0</v>
      </c>
      <c r="O389" s="29">
        <f t="shared" si="306"/>
        <v>0</v>
      </c>
      <c r="P389" s="29"/>
      <c r="Q389" s="29">
        <f t="shared" si="306"/>
        <v>0</v>
      </c>
      <c r="R389" s="29">
        <f t="shared" si="306"/>
        <v>0</v>
      </c>
      <c r="S389" s="17"/>
      <c r="T389" s="25"/>
      <c r="U389" s="25"/>
      <c r="V389" s="25"/>
    </row>
    <row r="390" spans="2:22" hidden="1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8"/>
      <c r="U390" s="8"/>
      <c r="V390" s="8"/>
    </row>
    <row r="391" spans="2:22" hidden="1">
      <c r="B391" s="101">
        <f>'E2 Údaje a hodnotící tabulky1 '!B185</f>
        <v>0</v>
      </c>
      <c r="C391" s="102"/>
      <c r="D391" s="102"/>
      <c r="E391" s="102"/>
      <c r="F391" s="102"/>
      <c r="G391" s="102"/>
      <c r="H391" s="102"/>
      <c r="I391" s="102"/>
      <c r="J391" s="102"/>
      <c r="K391" s="102"/>
      <c r="L391" s="102"/>
      <c r="M391" s="102"/>
      <c r="N391" s="102"/>
      <c r="O391" s="102"/>
      <c r="P391" s="102"/>
      <c r="Q391" s="102"/>
      <c r="R391" s="102"/>
      <c r="S391" s="6"/>
      <c r="T391" s="8"/>
      <c r="U391" s="8"/>
      <c r="V391" s="8"/>
    </row>
    <row r="392" spans="2:22" hidden="1">
      <c r="B392" s="103"/>
      <c r="C392" s="104"/>
      <c r="D392" s="104"/>
      <c r="E392" s="104"/>
      <c r="F392" s="104"/>
      <c r="G392" s="104"/>
      <c r="H392" s="104"/>
      <c r="I392" s="104"/>
      <c r="J392" s="104"/>
      <c r="K392" s="104"/>
      <c r="L392" s="104"/>
      <c r="M392" s="104"/>
      <c r="N392" s="104"/>
      <c r="O392" s="104"/>
      <c r="P392" s="104"/>
      <c r="Q392" s="104"/>
      <c r="R392" s="104"/>
      <c r="S392" s="6"/>
      <c r="T392" s="8"/>
      <c r="U392" s="8"/>
      <c r="V392" s="8"/>
    </row>
    <row r="393" spans="2:22" hidden="1">
      <c r="B393" s="40" t="s">
        <v>39</v>
      </c>
      <c r="C393" s="10">
        <v>12</v>
      </c>
      <c r="D393" s="11"/>
      <c r="E393" s="11"/>
      <c r="F393" s="12" t="s">
        <v>40</v>
      </c>
      <c r="G393" s="12" t="s">
        <v>41</v>
      </c>
      <c r="H393" s="12">
        <f>H350</f>
        <v>0</v>
      </c>
      <c r="I393" s="12">
        <f t="shared" ref="I393:R393" si="307">I350</f>
        <v>1</v>
      </c>
      <c r="J393" s="12">
        <f t="shared" si="307"/>
        <v>2</v>
      </c>
      <c r="K393" s="12">
        <f t="shared" si="307"/>
        <v>3</v>
      </c>
      <c r="L393" s="12">
        <f t="shared" si="307"/>
        <v>4</v>
      </c>
      <c r="M393" s="12">
        <f t="shared" si="307"/>
        <v>5</v>
      </c>
      <c r="N393" s="12">
        <f t="shared" si="307"/>
        <v>6</v>
      </c>
      <c r="O393" s="12">
        <f t="shared" si="307"/>
        <v>7</v>
      </c>
      <c r="P393" s="12"/>
      <c r="Q393" s="12">
        <f t="shared" si="307"/>
        <v>9</v>
      </c>
      <c r="R393" s="12">
        <f t="shared" si="307"/>
        <v>10</v>
      </c>
      <c r="S393" s="13"/>
      <c r="T393" s="13"/>
      <c r="U393" s="13"/>
      <c r="V393" s="13"/>
    </row>
    <row r="394" spans="2:22" hidden="1">
      <c r="B394" s="105" t="s">
        <v>43</v>
      </c>
      <c r="C394" s="105"/>
      <c r="D394" s="105"/>
      <c r="E394" s="105"/>
      <c r="F394" s="105"/>
      <c r="G394" s="105"/>
      <c r="H394" s="105"/>
      <c r="I394" s="105"/>
      <c r="J394" s="105"/>
      <c r="K394" s="105"/>
      <c r="L394" s="105"/>
      <c r="M394" s="105"/>
      <c r="N394" s="105"/>
      <c r="O394" s="105"/>
      <c r="P394" s="105"/>
      <c r="Q394" s="105"/>
      <c r="R394" s="105"/>
      <c r="S394" s="6"/>
      <c r="T394" s="8"/>
      <c r="U394" s="8"/>
      <c r="V394" s="8"/>
    </row>
    <row r="395" spans="2:22" hidden="1">
      <c r="B395" s="14" t="s">
        <v>48</v>
      </c>
      <c r="C395" s="14" t="s">
        <v>49</v>
      </c>
      <c r="D395" s="18"/>
      <c r="E395" s="18"/>
      <c r="F395" s="14"/>
      <c r="G395" s="97"/>
      <c r="H395" s="98"/>
      <c r="I395" s="98"/>
      <c r="J395" s="98"/>
      <c r="K395" s="98"/>
      <c r="L395" s="98"/>
      <c r="M395" s="98"/>
      <c r="N395" s="98"/>
      <c r="O395" s="98"/>
      <c r="P395" s="98"/>
      <c r="Q395" s="98"/>
      <c r="R395" s="98"/>
      <c r="S395" s="17"/>
      <c r="T395" s="106" t="s">
        <v>44</v>
      </c>
      <c r="U395" s="106" t="s">
        <v>45</v>
      </c>
      <c r="V395" s="106" t="s">
        <v>46</v>
      </c>
    </row>
    <row r="396" spans="2:22" hidden="1">
      <c r="B396" s="18" t="s">
        <v>50</v>
      </c>
      <c r="C396" s="14" t="s">
        <v>20</v>
      </c>
      <c r="D396" s="19"/>
      <c r="E396" s="19"/>
      <c r="F396" s="20"/>
      <c r="G396" s="21">
        <v>0</v>
      </c>
      <c r="H396" s="22">
        <f>G396</f>
        <v>0</v>
      </c>
      <c r="I396" s="22">
        <f t="shared" ref="I396:R405" si="308">H396</f>
        <v>0</v>
      </c>
      <c r="J396" s="22">
        <f t="shared" si="308"/>
        <v>0</v>
      </c>
      <c r="K396" s="22">
        <f t="shared" si="308"/>
        <v>0</v>
      </c>
      <c r="L396" s="22">
        <f t="shared" si="308"/>
        <v>0</v>
      </c>
      <c r="M396" s="22">
        <f t="shared" si="308"/>
        <v>0</v>
      </c>
      <c r="N396" s="22">
        <f t="shared" si="308"/>
        <v>0</v>
      </c>
      <c r="O396" s="22">
        <f t="shared" si="308"/>
        <v>0</v>
      </c>
      <c r="P396" s="22"/>
      <c r="Q396" s="22">
        <f t="shared" ref="Q396:Q405" si="309">O396</f>
        <v>0</v>
      </c>
      <c r="R396" s="22">
        <f t="shared" si="308"/>
        <v>0</v>
      </c>
      <c r="S396" s="17"/>
      <c r="T396" s="106"/>
      <c r="U396" s="106"/>
      <c r="V396" s="106"/>
    </row>
    <row r="397" spans="2:22" hidden="1">
      <c r="B397" s="18" t="s">
        <v>52</v>
      </c>
      <c r="C397" s="14" t="s">
        <v>20</v>
      </c>
      <c r="D397" s="19"/>
      <c r="E397" s="19"/>
      <c r="F397" s="20"/>
      <c r="G397" s="21">
        <v>0</v>
      </c>
      <c r="H397" s="22">
        <f t="shared" ref="H397:H405" si="310">G397</f>
        <v>0</v>
      </c>
      <c r="I397" s="22">
        <f t="shared" si="308"/>
        <v>0</v>
      </c>
      <c r="J397" s="22">
        <f t="shared" si="308"/>
        <v>0</v>
      </c>
      <c r="K397" s="22">
        <f>J397</f>
        <v>0</v>
      </c>
      <c r="L397" s="22">
        <f t="shared" si="308"/>
        <v>0</v>
      </c>
      <c r="M397" s="22">
        <f t="shared" si="308"/>
        <v>0</v>
      </c>
      <c r="N397" s="22">
        <f t="shared" si="308"/>
        <v>0</v>
      </c>
      <c r="O397" s="22">
        <f t="shared" si="308"/>
        <v>0</v>
      </c>
      <c r="P397" s="22"/>
      <c r="Q397" s="22">
        <f t="shared" si="309"/>
        <v>0</v>
      </c>
      <c r="R397" s="22">
        <f t="shared" si="308"/>
        <v>0</v>
      </c>
      <c r="S397" s="17"/>
      <c r="T397" s="23" t="s">
        <v>51</v>
      </c>
      <c r="U397" s="24" t="e">
        <f>G401/G396</f>
        <v>#DIV/0!</v>
      </c>
      <c r="V397" s="24" t="e">
        <f>U397*1.21</f>
        <v>#DIV/0!</v>
      </c>
    </row>
    <row r="398" spans="2:22" hidden="1">
      <c r="B398" s="18" t="s">
        <v>54</v>
      </c>
      <c r="C398" s="14" t="s">
        <v>55</v>
      </c>
      <c r="D398" s="19"/>
      <c r="E398" s="19"/>
      <c r="F398" s="20"/>
      <c r="G398" s="21">
        <v>0</v>
      </c>
      <c r="H398" s="22">
        <f t="shared" si="310"/>
        <v>0</v>
      </c>
      <c r="I398" s="22">
        <f t="shared" si="308"/>
        <v>0</v>
      </c>
      <c r="J398" s="22">
        <f t="shared" si="308"/>
        <v>0</v>
      </c>
      <c r="K398" s="22">
        <f t="shared" si="308"/>
        <v>0</v>
      </c>
      <c r="L398" s="22">
        <f t="shared" si="308"/>
        <v>0</v>
      </c>
      <c r="M398" s="22">
        <f t="shared" si="308"/>
        <v>0</v>
      </c>
      <c r="N398" s="22">
        <f t="shared" si="308"/>
        <v>0</v>
      </c>
      <c r="O398" s="22">
        <f t="shared" si="308"/>
        <v>0</v>
      </c>
      <c r="P398" s="22"/>
      <c r="Q398" s="22">
        <f t="shared" si="309"/>
        <v>0</v>
      </c>
      <c r="R398" s="22">
        <f t="shared" si="308"/>
        <v>0</v>
      </c>
      <c r="S398" s="17"/>
      <c r="T398" s="23" t="s">
        <v>53</v>
      </c>
      <c r="U398" s="24" t="e">
        <f>G402/G397</f>
        <v>#DIV/0!</v>
      </c>
      <c r="V398" s="24" t="e">
        <f>U398*1.15</f>
        <v>#DIV/0!</v>
      </c>
    </row>
    <row r="399" spans="2:22" hidden="1">
      <c r="B399" s="18" t="s">
        <v>58</v>
      </c>
      <c r="C399" s="14" t="s">
        <v>20</v>
      </c>
      <c r="D399" s="19"/>
      <c r="E399" s="19"/>
      <c r="F399" s="20"/>
      <c r="G399" s="21">
        <v>0</v>
      </c>
      <c r="H399" s="22">
        <f t="shared" si="310"/>
        <v>0</v>
      </c>
      <c r="I399" s="22">
        <f t="shared" si="308"/>
        <v>0</v>
      </c>
      <c r="J399" s="22">
        <f t="shared" si="308"/>
        <v>0</v>
      </c>
      <c r="K399" s="22">
        <f t="shared" si="308"/>
        <v>0</v>
      </c>
      <c r="L399" s="22">
        <f t="shared" si="308"/>
        <v>0</v>
      </c>
      <c r="M399" s="22">
        <f t="shared" si="308"/>
        <v>0</v>
      </c>
      <c r="N399" s="22">
        <f t="shared" si="308"/>
        <v>0</v>
      </c>
      <c r="O399" s="22">
        <f t="shared" si="308"/>
        <v>0</v>
      </c>
      <c r="P399" s="22"/>
      <c r="Q399" s="22">
        <f t="shared" si="309"/>
        <v>0</v>
      </c>
      <c r="R399" s="22">
        <f t="shared" si="308"/>
        <v>0</v>
      </c>
      <c r="S399" s="17"/>
      <c r="T399" s="23" t="s">
        <v>65</v>
      </c>
      <c r="U399" s="24"/>
      <c r="V399" s="24"/>
    </row>
    <row r="400" spans="2:22" hidden="1">
      <c r="B400" s="18" t="s">
        <v>60</v>
      </c>
      <c r="C400" s="14" t="s">
        <v>20</v>
      </c>
      <c r="D400" s="19"/>
      <c r="E400" s="19"/>
      <c r="F400" s="20"/>
      <c r="G400" s="21">
        <v>0</v>
      </c>
      <c r="H400" s="22">
        <f t="shared" si="310"/>
        <v>0</v>
      </c>
      <c r="I400" s="22">
        <f t="shared" si="308"/>
        <v>0</v>
      </c>
      <c r="J400" s="22">
        <f t="shared" si="308"/>
        <v>0</v>
      </c>
      <c r="K400" s="22">
        <f t="shared" si="308"/>
        <v>0</v>
      </c>
      <c r="L400" s="22">
        <f t="shared" si="308"/>
        <v>0</v>
      </c>
      <c r="M400" s="22">
        <f t="shared" si="308"/>
        <v>0</v>
      </c>
      <c r="N400" s="22">
        <f t="shared" si="308"/>
        <v>0</v>
      </c>
      <c r="O400" s="22">
        <f t="shared" si="308"/>
        <v>0</v>
      </c>
      <c r="P400" s="22"/>
      <c r="Q400" s="22">
        <f t="shared" si="309"/>
        <v>0</v>
      </c>
      <c r="R400" s="22">
        <f t="shared" si="308"/>
        <v>0</v>
      </c>
      <c r="S400" s="17"/>
      <c r="T400" s="23"/>
      <c r="U400" s="24"/>
      <c r="V400" s="24"/>
    </row>
    <row r="401" spans="2:22" hidden="1">
      <c r="B401" s="18" t="s">
        <v>50</v>
      </c>
      <c r="C401" s="14" t="s">
        <v>24</v>
      </c>
      <c r="D401" s="19"/>
      <c r="E401" s="19"/>
      <c r="F401" s="20"/>
      <c r="G401" s="21">
        <v>0</v>
      </c>
      <c r="H401" s="22">
        <f t="shared" si="310"/>
        <v>0</v>
      </c>
      <c r="I401" s="22">
        <f t="shared" si="308"/>
        <v>0</v>
      </c>
      <c r="J401" s="22">
        <f t="shared" si="308"/>
        <v>0</v>
      </c>
      <c r="K401" s="22">
        <f t="shared" si="308"/>
        <v>0</v>
      </c>
      <c r="L401" s="22">
        <f t="shared" si="308"/>
        <v>0</v>
      </c>
      <c r="M401" s="22">
        <f t="shared" si="308"/>
        <v>0</v>
      </c>
      <c r="N401" s="22">
        <f t="shared" si="308"/>
        <v>0</v>
      </c>
      <c r="O401" s="22">
        <f t="shared" si="308"/>
        <v>0</v>
      </c>
      <c r="P401" s="22"/>
      <c r="Q401" s="22">
        <f t="shared" si="309"/>
        <v>0</v>
      </c>
      <c r="R401" s="22">
        <f t="shared" si="308"/>
        <v>0</v>
      </c>
      <c r="S401" s="17"/>
      <c r="T401" s="23" t="s">
        <v>64</v>
      </c>
      <c r="U401" s="24" t="e">
        <f>G403/G398</f>
        <v>#DIV/0!</v>
      </c>
      <c r="V401" s="24" t="e">
        <f>U401*1.21</f>
        <v>#DIV/0!</v>
      </c>
    </row>
    <row r="402" spans="2:22" hidden="1">
      <c r="B402" s="18" t="s">
        <v>52</v>
      </c>
      <c r="C402" s="14" t="s">
        <v>24</v>
      </c>
      <c r="D402" s="19"/>
      <c r="E402" s="19"/>
      <c r="F402" s="20"/>
      <c r="G402" s="21">
        <v>0</v>
      </c>
      <c r="H402" s="22">
        <f t="shared" si="310"/>
        <v>0</v>
      </c>
      <c r="I402" s="22">
        <f t="shared" si="308"/>
        <v>0</v>
      </c>
      <c r="J402" s="22">
        <f t="shared" si="308"/>
        <v>0</v>
      </c>
      <c r="K402" s="22">
        <f t="shared" si="308"/>
        <v>0</v>
      </c>
      <c r="L402" s="22">
        <f t="shared" si="308"/>
        <v>0</v>
      </c>
      <c r="M402" s="22">
        <f t="shared" si="308"/>
        <v>0</v>
      </c>
      <c r="N402" s="22">
        <f t="shared" si="308"/>
        <v>0</v>
      </c>
      <c r="O402" s="22">
        <f t="shared" si="308"/>
        <v>0</v>
      </c>
      <c r="P402" s="22"/>
      <c r="Q402" s="22">
        <f t="shared" si="309"/>
        <v>0</v>
      </c>
      <c r="R402" s="22">
        <f t="shared" si="308"/>
        <v>0</v>
      </c>
      <c r="S402" s="17"/>
      <c r="T402" s="25"/>
      <c r="U402" s="25"/>
      <c r="V402" s="25"/>
    </row>
    <row r="403" spans="2:22" hidden="1">
      <c r="B403" s="18" t="s">
        <v>54</v>
      </c>
      <c r="C403" s="14" t="s">
        <v>24</v>
      </c>
      <c r="D403" s="19"/>
      <c r="E403" s="19"/>
      <c r="F403" s="20"/>
      <c r="G403" s="21">
        <v>0</v>
      </c>
      <c r="H403" s="22">
        <f t="shared" si="310"/>
        <v>0</v>
      </c>
      <c r="I403" s="22">
        <f t="shared" si="308"/>
        <v>0</v>
      </c>
      <c r="J403" s="22">
        <f t="shared" si="308"/>
        <v>0</v>
      </c>
      <c r="K403" s="22">
        <f t="shared" si="308"/>
        <v>0</v>
      </c>
      <c r="L403" s="22">
        <f t="shared" si="308"/>
        <v>0</v>
      </c>
      <c r="M403" s="22">
        <f t="shared" si="308"/>
        <v>0</v>
      </c>
      <c r="N403" s="22">
        <f t="shared" si="308"/>
        <v>0</v>
      </c>
      <c r="O403" s="22">
        <f t="shared" si="308"/>
        <v>0</v>
      </c>
      <c r="P403" s="22"/>
      <c r="Q403" s="22">
        <f t="shared" si="309"/>
        <v>0</v>
      </c>
      <c r="R403" s="22">
        <f t="shared" si="308"/>
        <v>0</v>
      </c>
      <c r="S403" s="17"/>
      <c r="T403" s="25"/>
      <c r="U403" s="25"/>
      <c r="V403" s="25"/>
    </row>
    <row r="404" spans="2:22" hidden="1">
      <c r="B404" s="18" t="s">
        <v>58</v>
      </c>
      <c r="C404" s="14" t="s">
        <v>24</v>
      </c>
      <c r="D404" s="19"/>
      <c r="E404" s="19"/>
      <c r="F404" s="19"/>
      <c r="G404" s="21">
        <v>0</v>
      </c>
      <c r="H404" s="22">
        <f t="shared" si="310"/>
        <v>0</v>
      </c>
      <c r="I404" s="22">
        <f t="shared" si="308"/>
        <v>0</v>
      </c>
      <c r="J404" s="22">
        <f t="shared" si="308"/>
        <v>0</v>
      </c>
      <c r="K404" s="22">
        <f t="shared" si="308"/>
        <v>0</v>
      </c>
      <c r="L404" s="22">
        <f t="shared" si="308"/>
        <v>0</v>
      </c>
      <c r="M404" s="22">
        <f t="shared" si="308"/>
        <v>0</v>
      </c>
      <c r="N404" s="22">
        <f t="shared" si="308"/>
        <v>0</v>
      </c>
      <c r="O404" s="22">
        <f t="shared" si="308"/>
        <v>0</v>
      </c>
      <c r="P404" s="22"/>
      <c r="Q404" s="22">
        <f t="shared" si="309"/>
        <v>0</v>
      </c>
      <c r="R404" s="22">
        <f t="shared" si="308"/>
        <v>0</v>
      </c>
      <c r="S404" s="17"/>
      <c r="T404" s="25"/>
      <c r="U404" s="25"/>
      <c r="V404" s="25"/>
    </row>
    <row r="405" spans="2:22" hidden="1">
      <c r="B405" s="18" t="s">
        <v>60</v>
      </c>
      <c r="C405" s="14" t="s">
        <v>24</v>
      </c>
      <c r="D405" s="19"/>
      <c r="E405" s="19"/>
      <c r="F405" s="19"/>
      <c r="G405" s="21">
        <v>0</v>
      </c>
      <c r="H405" s="22">
        <f t="shared" si="310"/>
        <v>0</v>
      </c>
      <c r="I405" s="22">
        <f t="shared" si="308"/>
        <v>0</v>
      </c>
      <c r="J405" s="22">
        <f t="shared" si="308"/>
        <v>0</v>
      </c>
      <c r="K405" s="22">
        <f t="shared" si="308"/>
        <v>0</v>
      </c>
      <c r="L405" s="22">
        <f t="shared" si="308"/>
        <v>0</v>
      </c>
      <c r="M405" s="22">
        <f t="shared" si="308"/>
        <v>0</v>
      </c>
      <c r="N405" s="22">
        <f t="shared" si="308"/>
        <v>0</v>
      </c>
      <c r="O405" s="22">
        <f t="shared" si="308"/>
        <v>0</v>
      </c>
      <c r="P405" s="22"/>
      <c r="Q405" s="22">
        <f t="shared" si="309"/>
        <v>0</v>
      </c>
      <c r="R405" s="22">
        <f t="shared" si="308"/>
        <v>0</v>
      </c>
      <c r="S405" s="17"/>
      <c r="T405" s="25"/>
      <c r="U405" s="25"/>
      <c r="V405" s="25"/>
    </row>
    <row r="406" spans="2:22" hidden="1">
      <c r="B406" s="26" t="s">
        <v>25</v>
      </c>
      <c r="C406" s="27" t="s">
        <v>24</v>
      </c>
      <c r="D406" s="28"/>
      <c r="E406" s="28"/>
      <c r="F406" s="28"/>
      <c r="G406" s="29"/>
      <c r="H406" s="29">
        <f>SUM(H401:H405)</f>
        <v>0</v>
      </c>
      <c r="I406" s="29">
        <f t="shared" ref="I406:R406" si="311">SUM(I401:I405)</f>
        <v>0</v>
      </c>
      <c r="J406" s="29">
        <f t="shared" si="311"/>
        <v>0</v>
      </c>
      <c r="K406" s="29">
        <f t="shared" si="311"/>
        <v>0</v>
      </c>
      <c r="L406" s="29">
        <f t="shared" si="311"/>
        <v>0</v>
      </c>
      <c r="M406" s="29">
        <f t="shared" si="311"/>
        <v>0</v>
      </c>
      <c r="N406" s="29">
        <f t="shared" si="311"/>
        <v>0</v>
      </c>
      <c r="O406" s="29">
        <f t="shared" si="311"/>
        <v>0</v>
      </c>
      <c r="P406" s="29"/>
      <c r="Q406" s="29">
        <f t="shared" si="311"/>
        <v>0</v>
      </c>
      <c r="R406" s="29">
        <f t="shared" si="311"/>
        <v>0</v>
      </c>
      <c r="S406" s="17"/>
      <c r="T406" s="25"/>
      <c r="U406" s="25"/>
      <c r="V406" s="25"/>
    </row>
    <row r="407" spans="2:22" hidden="1">
      <c r="B407" s="96" t="s">
        <v>62</v>
      </c>
      <c r="C407" s="96"/>
      <c r="D407" s="96"/>
      <c r="E407" s="96"/>
      <c r="F407" s="96"/>
      <c r="G407" s="96"/>
      <c r="H407" s="96"/>
      <c r="I407" s="96"/>
      <c r="J407" s="96"/>
      <c r="K407" s="96"/>
      <c r="L407" s="96"/>
      <c r="M407" s="96"/>
      <c r="N407" s="96"/>
      <c r="O407" s="96"/>
      <c r="P407" s="96"/>
      <c r="Q407" s="96"/>
      <c r="R407" s="96"/>
      <c r="S407" s="6"/>
      <c r="T407" s="8"/>
      <c r="U407" s="8"/>
      <c r="V407" s="8"/>
    </row>
    <row r="408" spans="2:22" hidden="1">
      <c r="B408" s="14" t="s">
        <v>48</v>
      </c>
      <c r="C408" s="14" t="s">
        <v>49</v>
      </c>
      <c r="D408" s="15"/>
      <c r="E408" s="15"/>
      <c r="F408" s="16"/>
      <c r="G408" s="97"/>
      <c r="H408" s="98"/>
      <c r="I408" s="98"/>
      <c r="J408" s="98"/>
      <c r="K408" s="98"/>
      <c r="L408" s="98"/>
      <c r="M408" s="98"/>
      <c r="N408" s="98"/>
      <c r="O408" s="98"/>
      <c r="P408" s="98"/>
      <c r="Q408" s="98"/>
      <c r="R408" s="98"/>
      <c r="S408" s="17"/>
      <c r="T408" s="25"/>
      <c r="U408" s="25"/>
      <c r="V408" s="25"/>
    </row>
    <row r="409" spans="2:22" hidden="1">
      <c r="B409" s="18" t="s">
        <v>50</v>
      </c>
      <c r="C409" s="14" t="s">
        <v>20</v>
      </c>
      <c r="D409" s="19"/>
      <c r="E409" s="19"/>
      <c r="F409" s="20"/>
      <c r="G409" s="99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17"/>
      <c r="T409" s="25"/>
      <c r="U409" s="25"/>
      <c r="V409" s="25"/>
    </row>
    <row r="410" spans="2:22" hidden="1">
      <c r="B410" s="18" t="s">
        <v>52</v>
      </c>
      <c r="C410" s="14" t="s">
        <v>20</v>
      </c>
      <c r="D410" s="19"/>
      <c r="E410" s="19"/>
      <c r="F410" s="20"/>
      <c r="G410" s="100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17"/>
      <c r="T410" s="25"/>
      <c r="U410" s="25"/>
      <c r="V410" s="25"/>
    </row>
    <row r="411" spans="2:22" hidden="1">
      <c r="B411" s="18" t="s">
        <v>54</v>
      </c>
      <c r="C411" s="14" t="s">
        <v>55</v>
      </c>
      <c r="D411" s="19"/>
      <c r="E411" s="19"/>
      <c r="F411" s="20"/>
      <c r="G411" s="100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17"/>
      <c r="T411" s="25"/>
      <c r="U411" s="25"/>
      <c r="V411" s="25"/>
    </row>
    <row r="412" spans="2:22" hidden="1">
      <c r="B412" s="18" t="s">
        <v>58</v>
      </c>
      <c r="C412" s="14" t="s">
        <v>20</v>
      </c>
      <c r="D412" s="19"/>
      <c r="E412" s="19"/>
      <c r="F412" s="20"/>
      <c r="G412" s="100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17"/>
      <c r="T412" s="25"/>
      <c r="U412" s="25"/>
      <c r="V412" s="25"/>
    </row>
    <row r="413" spans="2:22" hidden="1">
      <c r="B413" s="18" t="s">
        <v>60</v>
      </c>
      <c r="C413" s="14" t="s">
        <v>20</v>
      </c>
      <c r="D413" s="19"/>
      <c r="E413" s="19"/>
      <c r="F413" s="20"/>
      <c r="G413" s="100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17"/>
      <c r="T413" s="25"/>
      <c r="U413" s="25"/>
      <c r="V413" s="25"/>
    </row>
    <row r="414" spans="2:22" hidden="1">
      <c r="B414" s="18" t="s">
        <v>50</v>
      </c>
      <c r="C414" s="14" t="s">
        <v>24</v>
      </c>
      <c r="D414" s="19"/>
      <c r="E414" s="19"/>
      <c r="F414" s="20"/>
      <c r="G414" s="100"/>
      <c r="H414" s="22">
        <f t="shared" ref="H414:R414" si="312">H409*$W397</f>
        <v>0</v>
      </c>
      <c r="I414" s="22">
        <f t="shared" si="312"/>
        <v>0</v>
      </c>
      <c r="J414" s="22">
        <f t="shared" si="312"/>
        <v>0</v>
      </c>
      <c r="K414" s="22">
        <f t="shared" si="312"/>
        <v>0</v>
      </c>
      <c r="L414" s="22">
        <f t="shared" si="312"/>
        <v>0</v>
      </c>
      <c r="M414" s="22">
        <f t="shared" si="312"/>
        <v>0</v>
      </c>
      <c r="N414" s="22">
        <f t="shared" si="312"/>
        <v>0</v>
      </c>
      <c r="O414" s="22">
        <f t="shared" si="312"/>
        <v>0</v>
      </c>
      <c r="P414" s="22"/>
      <c r="Q414" s="22">
        <f t="shared" si="312"/>
        <v>0</v>
      </c>
      <c r="R414" s="22">
        <f t="shared" si="312"/>
        <v>0</v>
      </c>
      <c r="S414" s="17"/>
      <c r="T414" s="25"/>
      <c r="U414" s="25"/>
      <c r="V414" s="25"/>
    </row>
    <row r="415" spans="2:22" hidden="1">
      <c r="B415" s="18" t="s">
        <v>52</v>
      </c>
      <c r="C415" s="14" t="s">
        <v>24</v>
      </c>
      <c r="D415" s="19"/>
      <c r="E415" s="19"/>
      <c r="F415" s="20"/>
      <c r="G415" s="100"/>
      <c r="H415" s="22">
        <f t="shared" ref="H415:R415" si="313">H410*$W398</f>
        <v>0</v>
      </c>
      <c r="I415" s="22">
        <f t="shared" si="313"/>
        <v>0</v>
      </c>
      <c r="J415" s="22">
        <f t="shared" si="313"/>
        <v>0</v>
      </c>
      <c r="K415" s="22">
        <f t="shared" si="313"/>
        <v>0</v>
      </c>
      <c r="L415" s="22">
        <f t="shared" si="313"/>
        <v>0</v>
      </c>
      <c r="M415" s="22">
        <f t="shared" si="313"/>
        <v>0</v>
      </c>
      <c r="N415" s="22">
        <f t="shared" si="313"/>
        <v>0</v>
      </c>
      <c r="O415" s="22">
        <f t="shared" si="313"/>
        <v>0</v>
      </c>
      <c r="P415" s="22"/>
      <c r="Q415" s="22">
        <f t="shared" si="313"/>
        <v>0</v>
      </c>
      <c r="R415" s="22">
        <f t="shared" si="313"/>
        <v>0</v>
      </c>
      <c r="S415" s="17"/>
      <c r="T415" s="25"/>
      <c r="U415" s="25"/>
      <c r="V415" s="25"/>
    </row>
    <row r="416" spans="2:22" hidden="1">
      <c r="B416" s="18" t="s">
        <v>54</v>
      </c>
      <c r="C416" s="14" t="s">
        <v>24</v>
      </c>
      <c r="D416" s="19"/>
      <c r="E416" s="19"/>
      <c r="F416" s="20"/>
      <c r="G416" s="100"/>
      <c r="H416" s="22">
        <f t="shared" ref="H416:R416" si="314">H411*$W399</f>
        <v>0</v>
      </c>
      <c r="I416" s="22">
        <f t="shared" si="314"/>
        <v>0</v>
      </c>
      <c r="J416" s="22">
        <f t="shared" si="314"/>
        <v>0</v>
      </c>
      <c r="K416" s="22">
        <f t="shared" si="314"/>
        <v>0</v>
      </c>
      <c r="L416" s="22">
        <f t="shared" si="314"/>
        <v>0</v>
      </c>
      <c r="M416" s="22">
        <f t="shared" si="314"/>
        <v>0</v>
      </c>
      <c r="N416" s="22">
        <f t="shared" si="314"/>
        <v>0</v>
      </c>
      <c r="O416" s="22">
        <f t="shared" si="314"/>
        <v>0</v>
      </c>
      <c r="P416" s="22"/>
      <c r="Q416" s="22">
        <f t="shared" si="314"/>
        <v>0</v>
      </c>
      <c r="R416" s="22">
        <f t="shared" si="314"/>
        <v>0</v>
      </c>
      <c r="S416" s="17"/>
      <c r="T416" s="25"/>
      <c r="U416" s="25"/>
      <c r="V416" s="25"/>
    </row>
    <row r="417" spans="2:22" hidden="1">
      <c r="B417" s="18" t="s">
        <v>58</v>
      </c>
      <c r="C417" s="14" t="s">
        <v>24</v>
      </c>
      <c r="D417" s="19"/>
      <c r="E417" s="19"/>
      <c r="F417" s="19"/>
      <c r="G417" s="100"/>
      <c r="H417" s="22">
        <f t="shared" ref="H417:R417" si="315">H412*$W401</f>
        <v>0</v>
      </c>
      <c r="I417" s="22">
        <f t="shared" si="315"/>
        <v>0</v>
      </c>
      <c r="J417" s="22">
        <f t="shared" si="315"/>
        <v>0</v>
      </c>
      <c r="K417" s="22">
        <f t="shared" si="315"/>
        <v>0</v>
      </c>
      <c r="L417" s="22">
        <f t="shared" si="315"/>
        <v>0</v>
      </c>
      <c r="M417" s="22">
        <f t="shared" si="315"/>
        <v>0</v>
      </c>
      <c r="N417" s="22">
        <f t="shared" si="315"/>
        <v>0</v>
      </c>
      <c r="O417" s="22">
        <f t="shared" si="315"/>
        <v>0</v>
      </c>
      <c r="P417" s="22"/>
      <c r="Q417" s="22">
        <f t="shared" si="315"/>
        <v>0</v>
      </c>
      <c r="R417" s="22">
        <f t="shared" si="315"/>
        <v>0</v>
      </c>
      <c r="S417" s="17"/>
      <c r="T417" s="25"/>
      <c r="U417" s="25"/>
      <c r="V417" s="25"/>
    </row>
    <row r="418" spans="2:22" hidden="1">
      <c r="B418" s="18" t="s">
        <v>60</v>
      </c>
      <c r="C418" s="14" t="s">
        <v>24</v>
      </c>
      <c r="D418" s="19"/>
      <c r="E418" s="19"/>
      <c r="F418" s="19"/>
      <c r="G418" s="31"/>
      <c r="H418" s="22">
        <f t="shared" ref="H418:R418" si="316">H413*$W402</f>
        <v>0</v>
      </c>
      <c r="I418" s="22">
        <f t="shared" si="316"/>
        <v>0</v>
      </c>
      <c r="J418" s="22">
        <f t="shared" si="316"/>
        <v>0</v>
      </c>
      <c r="K418" s="22">
        <f t="shared" si="316"/>
        <v>0</v>
      </c>
      <c r="L418" s="22">
        <f t="shared" si="316"/>
        <v>0</v>
      </c>
      <c r="M418" s="22">
        <f t="shared" si="316"/>
        <v>0</v>
      </c>
      <c r="N418" s="22">
        <f t="shared" si="316"/>
        <v>0</v>
      </c>
      <c r="O418" s="22">
        <f t="shared" si="316"/>
        <v>0</v>
      </c>
      <c r="P418" s="22"/>
      <c r="Q418" s="22">
        <f t="shared" si="316"/>
        <v>0</v>
      </c>
      <c r="R418" s="22">
        <f t="shared" si="316"/>
        <v>0</v>
      </c>
      <c r="S418" s="17"/>
      <c r="T418" s="25"/>
      <c r="U418" s="25"/>
      <c r="V418" s="25"/>
    </row>
    <row r="419" spans="2:22" hidden="1">
      <c r="B419" s="26" t="s">
        <v>25</v>
      </c>
      <c r="C419" s="27" t="s">
        <v>24</v>
      </c>
      <c r="D419" s="28"/>
      <c r="E419" s="28"/>
      <c r="F419" s="28"/>
      <c r="G419" s="26"/>
      <c r="H419" s="29">
        <f>SUM(H414:H418)</f>
        <v>0</v>
      </c>
      <c r="I419" s="29">
        <f t="shared" ref="I419:R419" si="317">SUM(I414:I418)</f>
        <v>0</v>
      </c>
      <c r="J419" s="29">
        <f t="shared" si="317"/>
        <v>0</v>
      </c>
      <c r="K419" s="29">
        <f t="shared" si="317"/>
        <v>0</v>
      </c>
      <c r="L419" s="29">
        <f t="shared" si="317"/>
        <v>0</v>
      </c>
      <c r="M419" s="29">
        <f t="shared" si="317"/>
        <v>0</v>
      </c>
      <c r="N419" s="29">
        <f t="shared" si="317"/>
        <v>0</v>
      </c>
      <c r="O419" s="29">
        <f t="shared" si="317"/>
        <v>0</v>
      </c>
      <c r="P419" s="29"/>
      <c r="Q419" s="29">
        <f t="shared" si="317"/>
        <v>0</v>
      </c>
      <c r="R419" s="29">
        <f t="shared" si="317"/>
        <v>0</v>
      </c>
      <c r="S419" s="17"/>
      <c r="T419" s="25"/>
      <c r="U419" s="25"/>
      <c r="V419" s="25"/>
    </row>
    <row r="420" spans="2:22" hidden="1">
      <c r="B420" s="96" t="s">
        <v>68</v>
      </c>
      <c r="C420" s="96"/>
      <c r="D420" s="96"/>
      <c r="E420" s="96"/>
      <c r="F420" s="96"/>
      <c r="G420" s="96"/>
      <c r="H420" s="96"/>
      <c r="I420" s="96"/>
      <c r="J420" s="96"/>
      <c r="K420" s="96"/>
      <c r="L420" s="96"/>
      <c r="M420" s="96"/>
      <c r="N420" s="96"/>
      <c r="O420" s="96"/>
      <c r="P420" s="96"/>
      <c r="Q420" s="96"/>
      <c r="R420" s="96"/>
      <c r="S420" s="6"/>
      <c r="T420" s="8"/>
      <c r="U420" s="8"/>
      <c r="V420" s="8"/>
    </row>
    <row r="421" spans="2:22" hidden="1">
      <c r="B421" s="14" t="s">
        <v>48</v>
      </c>
      <c r="C421" s="14" t="s">
        <v>49</v>
      </c>
      <c r="D421" s="15"/>
      <c r="E421" s="15"/>
      <c r="F421" s="16"/>
      <c r="G421" s="97"/>
      <c r="H421" s="98"/>
      <c r="I421" s="98"/>
      <c r="J421" s="98"/>
      <c r="K421" s="98"/>
      <c r="L421" s="98"/>
      <c r="M421" s="98"/>
      <c r="N421" s="98"/>
      <c r="O421" s="98"/>
      <c r="P421" s="98"/>
      <c r="Q421" s="98"/>
      <c r="R421" s="98"/>
      <c r="S421" s="17"/>
      <c r="T421" s="39"/>
      <c r="U421" s="39"/>
      <c r="V421" s="39"/>
    </row>
    <row r="422" spans="2:22" hidden="1">
      <c r="B422" s="18" t="s">
        <v>50</v>
      </c>
      <c r="C422" s="14" t="s">
        <v>20</v>
      </c>
      <c r="D422" s="19"/>
      <c r="E422" s="19"/>
      <c r="F422" s="20"/>
      <c r="G422" s="99"/>
      <c r="H422" s="22">
        <f t="shared" ref="H422:R431" si="318">H396-H409</f>
        <v>0</v>
      </c>
      <c r="I422" s="22">
        <f t="shared" si="318"/>
        <v>0</v>
      </c>
      <c r="J422" s="22">
        <f t="shared" si="318"/>
        <v>0</v>
      </c>
      <c r="K422" s="22">
        <f t="shared" si="318"/>
        <v>0</v>
      </c>
      <c r="L422" s="22">
        <f t="shared" si="318"/>
        <v>0</v>
      </c>
      <c r="M422" s="22">
        <f t="shared" si="318"/>
        <v>0</v>
      </c>
      <c r="N422" s="22">
        <f t="shared" si="318"/>
        <v>0</v>
      </c>
      <c r="O422" s="22">
        <f t="shared" si="318"/>
        <v>0</v>
      </c>
      <c r="P422" s="22"/>
      <c r="Q422" s="22">
        <f t="shared" si="318"/>
        <v>0</v>
      </c>
      <c r="R422" s="22">
        <f t="shared" si="318"/>
        <v>0</v>
      </c>
      <c r="S422" s="17"/>
      <c r="T422" s="39"/>
      <c r="U422" s="39"/>
      <c r="V422" s="39"/>
    </row>
    <row r="423" spans="2:22" hidden="1">
      <c r="B423" s="18" t="s">
        <v>52</v>
      </c>
      <c r="C423" s="14" t="s">
        <v>20</v>
      </c>
      <c r="D423" s="19"/>
      <c r="E423" s="19"/>
      <c r="F423" s="20"/>
      <c r="G423" s="100"/>
      <c r="H423" s="22">
        <f t="shared" si="318"/>
        <v>0</v>
      </c>
      <c r="I423" s="22">
        <f t="shared" si="318"/>
        <v>0</v>
      </c>
      <c r="J423" s="22">
        <f t="shared" si="318"/>
        <v>0</v>
      </c>
      <c r="K423" s="22">
        <f t="shared" si="318"/>
        <v>0</v>
      </c>
      <c r="L423" s="22">
        <f t="shared" si="318"/>
        <v>0</v>
      </c>
      <c r="M423" s="22">
        <f t="shared" si="318"/>
        <v>0</v>
      </c>
      <c r="N423" s="22">
        <f t="shared" si="318"/>
        <v>0</v>
      </c>
      <c r="O423" s="22">
        <f t="shared" si="318"/>
        <v>0</v>
      </c>
      <c r="P423" s="22"/>
      <c r="Q423" s="22">
        <f t="shared" si="318"/>
        <v>0</v>
      </c>
      <c r="R423" s="22">
        <f t="shared" si="318"/>
        <v>0</v>
      </c>
      <c r="S423" s="17"/>
      <c r="T423" s="39"/>
      <c r="U423" s="39"/>
      <c r="V423" s="39"/>
    </row>
    <row r="424" spans="2:22" hidden="1">
      <c r="B424" s="18" t="s">
        <v>54</v>
      </c>
      <c r="C424" s="14" t="s">
        <v>55</v>
      </c>
      <c r="D424" s="19"/>
      <c r="E424" s="19"/>
      <c r="F424" s="20"/>
      <c r="G424" s="100"/>
      <c r="H424" s="22">
        <f t="shared" si="318"/>
        <v>0</v>
      </c>
      <c r="I424" s="22">
        <f t="shared" si="318"/>
        <v>0</v>
      </c>
      <c r="J424" s="22">
        <f t="shared" si="318"/>
        <v>0</v>
      </c>
      <c r="K424" s="22">
        <f t="shared" si="318"/>
        <v>0</v>
      </c>
      <c r="L424" s="22">
        <f t="shared" si="318"/>
        <v>0</v>
      </c>
      <c r="M424" s="22">
        <f t="shared" si="318"/>
        <v>0</v>
      </c>
      <c r="N424" s="22">
        <f t="shared" si="318"/>
        <v>0</v>
      </c>
      <c r="O424" s="22">
        <f t="shared" si="318"/>
        <v>0</v>
      </c>
      <c r="P424" s="22"/>
      <c r="Q424" s="22">
        <f t="shared" si="318"/>
        <v>0</v>
      </c>
      <c r="R424" s="22">
        <f t="shared" si="318"/>
        <v>0</v>
      </c>
      <c r="S424" s="17"/>
      <c r="T424" s="39"/>
      <c r="U424" s="39"/>
      <c r="V424" s="39"/>
    </row>
    <row r="425" spans="2:22" hidden="1">
      <c r="B425" s="18" t="s">
        <v>58</v>
      </c>
      <c r="C425" s="14" t="s">
        <v>20</v>
      </c>
      <c r="D425" s="19"/>
      <c r="E425" s="19"/>
      <c r="F425" s="20"/>
      <c r="G425" s="100"/>
      <c r="H425" s="22">
        <f t="shared" si="318"/>
        <v>0</v>
      </c>
      <c r="I425" s="22">
        <f t="shared" si="318"/>
        <v>0</v>
      </c>
      <c r="J425" s="22">
        <f t="shared" si="318"/>
        <v>0</v>
      </c>
      <c r="K425" s="22">
        <f t="shared" si="318"/>
        <v>0</v>
      </c>
      <c r="L425" s="22">
        <f t="shared" si="318"/>
        <v>0</v>
      </c>
      <c r="M425" s="22">
        <f t="shared" si="318"/>
        <v>0</v>
      </c>
      <c r="N425" s="22">
        <f t="shared" si="318"/>
        <v>0</v>
      </c>
      <c r="O425" s="22">
        <f t="shared" si="318"/>
        <v>0</v>
      </c>
      <c r="P425" s="22"/>
      <c r="Q425" s="22">
        <f t="shared" si="318"/>
        <v>0</v>
      </c>
      <c r="R425" s="22">
        <f t="shared" si="318"/>
        <v>0</v>
      </c>
      <c r="S425" s="17"/>
      <c r="T425" s="39"/>
      <c r="U425" s="39"/>
      <c r="V425" s="39"/>
    </row>
    <row r="426" spans="2:22" hidden="1">
      <c r="B426" s="18" t="s">
        <v>60</v>
      </c>
      <c r="C426" s="14" t="s">
        <v>20</v>
      </c>
      <c r="D426" s="19"/>
      <c r="E426" s="19"/>
      <c r="F426" s="20"/>
      <c r="G426" s="100"/>
      <c r="H426" s="22">
        <f t="shared" si="318"/>
        <v>0</v>
      </c>
      <c r="I426" s="22">
        <f t="shared" si="318"/>
        <v>0</v>
      </c>
      <c r="J426" s="22">
        <f t="shared" si="318"/>
        <v>0</v>
      </c>
      <c r="K426" s="22">
        <f t="shared" si="318"/>
        <v>0</v>
      </c>
      <c r="L426" s="22">
        <f t="shared" si="318"/>
        <v>0</v>
      </c>
      <c r="M426" s="22">
        <f t="shared" si="318"/>
        <v>0</v>
      </c>
      <c r="N426" s="22">
        <f t="shared" si="318"/>
        <v>0</v>
      </c>
      <c r="O426" s="22">
        <f t="shared" si="318"/>
        <v>0</v>
      </c>
      <c r="P426" s="22"/>
      <c r="Q426" s="22">
        <f t="shared" si="318"/>
        <v>0</v>
      </c>
      <c r="R426" s="22">
        <f t="shared" si="318"/>
        <v>0</v>
      </c>
      <c r="S426" s="17"/>
      <c r="T426" s="39"/>
      <c r="U426" s="39"/>
      <c r="V426" s="39"/>
    </row>
    <row r="427" spans="2:22" hidden="1">
      <c r="B427" s="18" t="s">
        <v>50</v>
      </c>
      <c r="C427" s="14" t="s">
        <v>24</v>
      </c>
      <c r="D427" s="19"/>
      <c r="E427" s="19"/>
      <c r="F427" s="20"/>
      <c r="G427" s="100"/>
      <c r="H427" s="22">
        <f t="shared" si="318"/>
        <v>0</v>
      </c>
      <c r="I427" s="22">
        <f t="shared" si="318"/>
        <v>0</v>
      </c>
      <c r="J427" s="22">
        <f t="shared" si="318"/>
        <v>0</v>
      </c>
      <c r="K427" s="22">
        <f t="shared" si="318"/>
        <v>0</v>
      </c>
      <c r="L427" s="22">
        <f t="shared" si="318"/>
        <v>0</v>
      </c>
      <c r="M427" s="22">
        <f t="shared" si="318"/>
        <v>0</v>
      </c>
      <c r="N427" s="22">
        <f t="shared" si="318"/>
        <v>0</v>
      </c>
      <c r="O427" s="22">
        <f t="shared" si="318"/>
        <v>0</v>
      </c>
      <c r="P427" s="22"/>
      <c r="Q427" s="22">
        <f t="shared" si="318"/>
        <v>0</v>
      </c>
      <c r="R427" s="22">
        <f t="shared" si="318"/>
        <v>0</v>
      </c>
      <c r="S427" s="17"/>
      <c r="T427" s="39"/>
      <c r="U427" s="39"/>
      <c r="V427" s="39"/>
    </row>
    <row r="428" spans="2:22" hidden="1">
      <c r="B428" s="18" t="s">
        <v>52</v>
      </c>
      <c r="C428" s="14" t="s">
        <v>24</v>
      </c>
      <c r="D428" s="19"/>
      <c r="E428" s="19"/>
      <c r="F428" s="20"/>
      <c r="G428" s="100"/>
      <c r="H428" s="22">
        <f t="shared" si="318"/>
        <v>0</v>
      </c>
      <c r="I428" s="22">
        <f t="shared" si="318"/>
        <v>0</v>
      </c>
      <c r="J428" s="22">
        <f t="shared" si="318"/>
        <v>0</v>
      </c>
      <c r="K428" s="22">
        <f t="shared" si="318"/>
        <v>0</v>
      </c>
      <c r="L428" s="22">
        <f t="shared" si="318"/>
        <v>0</v>
      </c>
      <c r="M428" s="22">
        <f t="shared" si="318"/>
        <v>0</v>
      </c>
      <c r="N428" s="22">
        <f t="shared" si="318"/>
        <v>0</v>
      </c>
      <c r="O428" s="22">
        <f t="shared" si="318"/>
        <v>0</v>
      </c>
      <c r="P428" s="22"/>
      <c r="Q428" s="22">
        <f t="shared" si="318"/>
        <v>0</v>
      </c>
      <c r="R428" s="22">
        <f t="shared" si="318"/>
        <v>0</v>
      </c>
      <c r="S428" s="17"/>
      <c r="T428" s="25"/>
      <c r="U428" s="25"/>
      <c r="V428" s="25"/>
    </row>
    <row r="429" spans="2:22" hidden="1">
      <c r="B429" s="18" t="s">
        <v>54</v>
      </c>
      <c r="C429" s="14" t="s">
        <v>24</v>
      </c>
      <c r="D429" s="19"/>
      <c r="E429" s="19"/>
      <c r="F429" s="20"/>
      <c r="G429" s="100"/>
      <c r="H429" s="22">
        <f t="shared" si="318"/>
        <v>0</v>
      </c>
      <c r="I429" s="22">
        <f t="shared" si="318"/>
        <v>0</v>
      </c>
      <c r="J429" s="22">
        <f t="shared" si="318"/>
        <v>0</v>
      </c>
      <c r="K429" s="22">
        <f t="shared" si="318"/>
        <v>0</v>
      </c>
      <c r="L429" s="22">
        <f t="shared" si="318"/>
        <v>0</v>
      </c>
      <c r="M429" s="22">
        <f t="shared" si="318"/>
        <v>0</v>
      </c>
      <c r="N429" s="22">
        <f t="shared" si="318"/>
        <v>0</v>
      </c>
      <c r="O429" s="22">
        <f t="shared" si="318"/>
        <v>0</v>
      </c>
      <c r="P429" s="22"/>
      <c r="Q429" s="22">
        <f t="shared" si="318"/>
        <v>0</v>
      </c>
      <c r="R429" s="22">
        <f t="shared" si="318"/>
        <v>0</v>
      </c>
      <c r="S429" s="17"/>
      <c r="T429" s="25"/>
      <c r="U429" s="25"/>
      <c r="V429" s="25"/>
    </row>
    <row r="430" spans="2:22" hidden="1">
      <c r="B430" s="18" t="s">
        <v>58</v>
      </c>
      <c r="C430" s="14" t="s">
        <v>24</v>
      </c>
      <c r="D430" s="19"/>
      <c r="E430" s="19"/>
      <c r="F430" s="19"/>
      <c r="G430" s="100"/>
      <c r="H430" s="22">
        <f t="shared" si="318"/>
        <v>0</v>
      </c>
      <c r="I430" s="22">
        <f t="shared" si="318"/>
        <v>0</v>
      </c>
      <c r="J430" s="22">
        <f t="shared" si="318"/>
        <v>0</v>
      </c>
      <c r="K430" s="22">
        <f t="shared" si="318"/>
        <v>0</v>
      </c>
      <c r="L430" s="22">
        <f t="shared" si="318"/>
        <v>0</v>
      </c>
      <c r="M430" s="22">
        <f t="shared" si="318"/>
        <v>0</v>
      </c>
      <c r="N430" s="22">
        <f t="shared" si="318"/>
        <v>0</v>
      </c>
      <c r="O430" s="22">
        <f t="shared" si="318"/>
        <v>0</v>
      </c>
      <c r="P430" s="22"/>
      <c r="Q430" s="22">
        <f t="shared" si="318"/>
        <v>0</v>
      </c>
      <c r="R430" s="22">
        <f t="shared" si="318"/>
        <v>0</v>
      </c>
      <c r="S430" s="17"/>
      <c r="T430" s="25"/>
      <c r="U430" s="25"/>
      <c r="V430" s="25"/>
    </row>
    <row r="431" spans="2:22" hidden="1">
      <c r="B431" s="18" t="s">
        <v>60</v>
      </c>
      <c r="C431" s="14" t="s">
        <v>24</v>
      </c>
      <c r="D431" s="19"/>
      <c r="E431" s="19"/>
      <c r="F431" s="19"/>
      <c r="G431" s="31"/>
      <c r="H431" s="22">
        <f t="shared" si="318"/>
        <v>0</v>
      </c>
      <c r="I431" s="22">
        <f t="shared" si="318"/>
        <v>0</v>
      </c>
      <c r="J431" s="22">
        <f t="shared" si="318"/>
        <v>0</v>
      </c>
      <c r="K431" s="22">
        <f t="shared" si="318"/>
        <v>0</v>
      </c>
      <c r="L431" s="22">
        <f t="shared" si="318"/>
        <v>0</v>
      </c>
      <c r="M431" s="22">
        <f t="shared" si="318"/>
        <v>0</v>
      </c>
      <c r="N431" s="22">
        <f t="shared" si="318"/>
        <v>0</v>
      </c>
      <c r="O431" s="22">
        <f t="shared" si="318"/>
        <v>0</v>
      </c>
      <c r="P431" s="22"/>
      <c r="Q431" s="22">
        <f t="shared" si="318"/>
        <v>0</v>
      </c>
      <c r="R431" s="22">
        <f t="shared" si="318"/>
        <v>0</v>
      </c>
      <c r="S431" s="17"/>
      <c r="T431" s="25"/>
      <c r="U431" s="25"/>
      <c r="V431" s="25"/>
    </row>
    <row r="432" spans="2:22" hidden="1">
      <c r="B432" s="26" t="s">
        <v>25</v>
      </c>
      <c r="C432" s="27" t="s">
        <v>24</v>
      </c>
      <c r="D432" s="28"/>
      <c r="E432" s="28"/>
      <c r="F432" s="28"/>
      <c r="G432" s="26"/>
      <c r="H432" s="29">
        <f>SUM(H427:H431)</f>
        <v>0</v>
      </c>
      <c r="I432" s="29">
        <f t="shared" ref="I432:R432" si="319">SUM(I427:I431)</f>
        <v>0</v>
      </c>
      <c r="J432" s="29">
        <f t="shared" si="319"/>
        <v>0</v>
      </c>
      <c r="K432" s="29">
        <f t="shared" si="319"/>
        <v>0</v>
      </c>
      <c r="L432" s="29">
        <f t="shared" si="319"/>
        <v>0</v>
      </c>
      <c r="M432" s="29">
        <f t="shared" si="319"/>
        <v>0</v>
      </c>
      <c r="N432" s="29">
        <f t="shared" si="319"/>
        <v>0</v>
      </c>
      <c r="O432" s="29">
        <f t="shared" si="319"/>
        <v>0</v>
      </c>
      <c r="P432" s="29"/>
      <c r="Q432" s="29">
        <f t="shared" si="319"/>
        <v>0</v>
      </c>
      <c r="R432" s="29">
        <f t="shared" si="319"/>
        <v>0</v>
      </c>
      <c r="S432" s="17"/>
      <c r="T432" s="25"/>
      <c r="U432" s="25"/>
      <c r="V432" s="25"/>
    </row>
    <row r="433" spans="2:22" hidden="1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8"/>
      <c r="U433" s="8"/>
      <c r="V433" s="8"/>
    </row>
    <row r="434" spans="2:22" hidden="1">
      <c r="B434" s="101">
        <f>'E2 Údaje a hodnotící tabulky1 '!B207</f>
        <v>0</v>
      </c>
      <c r="C434" s="102"/>
      <c r="D434" s="102"/>
      <c r="E434" s="102"/>
      <c r="F434" s="102"/>
      <c r="G434" s="102"/>
      <c r="H434" s="102"/>
      <c r="I434" s="102"/>
      <c r="J434" s="102"/>
      <c r="K434" s="102"/>
      <c r="L434" s="102"/>
      <c r="M434" s="102"/>
      <c r="N434" s="102"/>
      <c r="O434" s="102"/>
      <c r="P434" s="102"/>
      <c r="Q434" s="102"/>
      <c r="R434" s="102"/>
      <c r="S434" s="6"/>
      <c r="T434" s="8"/>
      <c r="U434" s="8"/>
      <c r="V434" s="8"/>
    </row>
    <row r="435" spans="2:22" hidden="1">
      <c r="B435" s="103"/>
      <c r="C435" s="104"/>
      <c r="D435" s="104"/>
      <c r="E435" s="104"/>
      <c r="F435" s="104"/>
      <c r="G435" s="104"/>
      <c r="H435" s="104"/>
      <c r="I435" s="104"/>
      <c r="J435" s="104"/>
      <c r="K435" s="104"/>
      <c r="L435" s="104"/>
      <c r="M435" s="104"/>
      <c r="N435" s="104"/>
      <c r="O435" s="104"/>
      <c r="P435" s="104"/>
      <c r="Q435" s="104"/>
      <c r="R435" s="104"/>
      <c r="S435" s="6"/>
      <c r="T435" s="8"/>
      <c r="U435" s="8"/>
      <c r="V435" s="8"/>
    </row>
    <row r="436" spans="2:22" hidden="1">
      <c r="B436" s="40" t="s">
        <v>39</v>
      </c>
      <c r="C436" s="10">
        <v>12</v>
      </c>
      <c r="D436" s="11"/>
      <c r="E436" s="11"/>
      <c r="F436" s="12" t="s">
        <v>40</v>
      </c>
      <c r="G436" s="12" t="s">
        <v>41</v>
      </c>
      <c r="H436" s="12">
        <f>H393</f>
        <v>0</v>
      </c>
      <c r="I436" s="12">
        <f t="shared" ref="I436:R436" si="320">I393</f>
        <v>1</v>
      </c>
      <c r="J436" s="12">
        <f t="shared" si="320"/>
        <v>2</v>
      </c>
      <c r="K436" s="12">
        <f t="shared" si="320"/>
        <v>3</v>
      </c>
      <c r="L436" s="12">
        <f t="shared" si="320"/>
        <v>4</v>
      </c>
      <c r="M436" s="12">
        <f t="shared" si="320"/>
        <v>5</v>
      </c>
      <c r="N436" s="12">
        <f t="shared" si="320"/>
        <v>6</v>
      </c>
      <c r="O436" s="12">
        <f t="shared" si="320"/>
        <v>7</v>
      </c>
      <c r="P436" s="12"/>
      <c r="Q436" s="12">
        <f t="shared" si="320"/>
        <v>9</v>
      </c>
      <c r="R436" s="12">
        <f t="shared" si="320"/>
        <v>10</v>
      </c>
      <c r="S436" s="13"/>
      <c r="T436" s="13"/>
      <c r="U436" s="13"/>
      <c r="V436" s="13"/>
    </row>
    <row r="437" spans="2:22" hidden="1">
      <c r="B437" s="105" t="s">
        <v>43</v>
      </c>
      <c r="C437" s="105"/>
      <c r="D437" s="105"/>
      <c r="E437" s="105"/>
      <c r="F437" s="105"/>
      <c r="G437" s="105"/>
      <c r="H437" s="105"/>
      <c r="I437" s="105"/>
      <c r="J437" s="105"/>
      <c r="K437" s="105"/>
      <c r="L437" s="105"/>
      <c r="M437" s="105"/>
      <c r="N437" s="105"/>
      <c r="O437" s="105"/>
      <c r="P437" s="105"/>
      <c r="Q437" s="105"/>
      <c r="R437" s="105"/>
      <c r="S437" s="6"/>
      <c r="T437" s="8"/>
      <c r="U437" s="8"/>
      <c r="V437" s="8"/>
    </row>
    <row r="438" spans="2:22" hidden="1">
      <c r="B438" s="14" t="s">
        <v>48</v>
      </c>
      <c r="C438" s="14" t="s">
        <v>49</v>
      </c>
      <c r="D438" s="15"/>
      <c r="E438" s="15"/>
      <c r="F438" s="16"/>
      <c r="G438" s="97"/>
      <c r="H438" s="98"/>
      <c r="I438" s="98"/>
      <c r="J438" s="98"/>
      <c r="K438" s="98"/>
      <c r="L438" s="98"/>
      <c r="M438" s="98"/>
      <c r="N438" s="98"/>
      <c r="O438" s="98"/>
      <c r="P438" s="98"/>
      <c r="Q438" s="98"/>
      <c r="R438" s="98"/>
      <c r="S438" s="17"/>
      <c r="T438" s="106" t="s">
        <v>44</v>
      </c>
      <c r="U438" s="106" t="s">
        <v>45</v>
      </c>
      <c r="V438" s="106" t="s">
        <v>46</v>
      </c>
    </row>
    <row r="439" spans="2:22" hidden="1">
      <c r="B439" s="18" t="s">
        <v>50</v>
      </c>
      <c r="C439" s="14" t="s">
        <v>20</v>
      </c>
      <c r="D439" s="19"/>
      <c r="E439" s="19"/>
      <c r="F439" s="20"/>
      <c r="G439" s="21">
        <v>0</v>
      </c>
      <c r="H439" s="22">
        <f>G439</f>
        <v>0</v>
      </c>
      <c r="I439" s="22">
        <f t="shared" ref="I439:R448" si="321">H439</f>
        <v>0</v>
      </c>
      <c r="J439" s="22">
        <f t="shared" si="321"/>
        <v>0</v>
      </c>
      <c r="K439" s="22">
        <f t="shared" si="321"/>
        <v>0</v>
      </c>
      <c r="L439" s="22">
        <f t="shared" si="321"/>
        <v>0</v>
      </c>
      <c r="M439" s="22">
        <f t="shared" si="321"/>
        <v>0</v>
      </c>
      <c r="N439" s="22">
        <f t="shared" si="321"/>
        <v>0</v>
      </c>
      <c r="O439" s="22">
        <f t="shared" si="321"/>
        <v>0</v>
      </c>
      <c r="P439" s="22"/>
      <c r="Q439" s="22">
        <f t="shared" ref="Q439:Q448" si="322">O439</f>
        <v>0</v>
      </c>
      <c r="R439" s="22">
        <f t="shared" si="321"/>
        <v>0</v>
      </c>
      <c r="S439" s="17"/>
      <c r="T439" s="106"/>
      <c r="U439" s="106"/>
      <c r="V439" s="106"/>
    </row>
    <row r="440" spans="2:22" hidden="1">
      <c r="B440" s="18" t="s">
        <v>52</v>
      </c>
      <c r="C440" s="14" t="s">
        <v>20</v>
      </c>
      <c r="D440" s="19"/>
      <c r="E440" s="19"/>
      <c r="F440" s="20"/>
      <c r="G440" s="21">
        <v>0</v>
      </c>
      <c r="H440" s="22">
        <f t="shared" ref="H440:H448" si="323">G440</f>
        <v>0</v>
      </c>
      <c r="I440" s="22">
        <f t="shared" si="321"/>
        <v>0</v>
      </c>
      <c r="J440" s="22">
        <f t="shared" si="321"/>
        <v>0</v>
      </c>
      <c r="K440" s="22">
        <f t="shared" si="321"/>
        <v>0</v>
      </c>
      <c r="L440" s="22">
        <f t="shared" si="321"/>
        <v>0</v>
      </c>
      <c r="M440" s="22">
        <f t="shared" si="321"/>
        <v>0</v>
      </c>
      <c r="N440" s="22">
        <f t="shared" si="321"/>
        <v>0</v>
      </c>
      <c r="O440" s="22">
        <f t="shared" si="321"/>
        <v>0</v>
      </c>
      <c r="P440" s="22"/>
      <c r="Q440" s="22">
        <f t="shared" si="322"/>
        <v>0</v>
      </c>
      <c r="R440" s="22">
        <f t="shared" si="321"/>
        <v>0</v>
      </c>
      <c r="S440" s="17"/>
      <c r="T440" s="23" t="s">
        <v>51</v>
      </c>
      <c r="U440" s="24" t="e">
        <f>G444/G439</f>
        <v>#DIV/0!</v>
      </c>
      <c r="V440" s="24" t="e">
        <f>U440*1.21</f>
        <v>#DIV/0!</v>
      </c>
    </row>
    <row r="441" spans="2:22" hidden="1">
      <c r="B441" s="18" t="s">
        <v>54</v>
      </c>
      <c r="C441" s="14" t="s">
        <v>55</v>
      </c>
      <c r="D441" s="19"/>
      <c r="E441" s="19"/>
      <c r="F441" s="20"/>
      <c r="G441" s="21">
        <v>0</v>
      </c>
      <c r="H441" s="22">
        <f t="shared" si="323"/>
        <v>0</v>
      </c>
      <c r="I441" s="22">
        <f t="shared" si="321"/>
        <v>0</v>
      </c>
      <c r="J441" s="22">
        <f t="shared" si="321"/>
        <v>0</v>
      </c>
      <c r="K441" s="22">
        <f t="shared" si="321"/>
        <v>0</v>
      </c>
      <c r="L441" s="22">
        <f t="shared" si="321"/>
        <v>0</v>
      </c>
      <c r="M441" s="22">
        <f t="shared" si="321"/>
        <v>0</v>
      </c>
      <c r="N441" s="22">
        <f t="shared" si="321"/>
        <v>0</v>
      </c>
      <c r="O441" s="22">
        <f t="shared" si="321"/>
        <v>0</v>
      </c>
      <c r="P441" s="22"/>
      <c r="Q441" s="22">
        <f t="shared" si="322"/>
        <v>0</v>
      </c>
      <c r="R441" s="22">
        <f t="shared" si="321"/>
        <v>0</v>
      </c>
      <c r="S441" s="17"/>
      <c r="T441" s="23" t="s">
        <v>53</v>
      </c>
      <c r="U441" s="24" t="e">
        <f>G445/G440</f>
        <v>#DIV/0!</v>
      </c>
      <c r="V441" s="24" t="e">
        <f>U441*1.15</f>
        <v>#DIV/0!</v>
      </c>
    </row>
    <row r="442" spans="2:22" hidden="1">
      <c r="B442" s="18" t="s">
        <v>58</v>
      </c>
      <c r="C442" s="14" t="s">
        <v>20</v>
      </c>
      <c r="D442" s="19"/>
      <c r="E442" s="19"/>
      <c r="F442" s="20"/>
      <c r="G442" s="21">
        <v>0</v>
      </c>
      <c r="H442" s="22">
        <f t="shared" si="323"/>
        <v>0</v>
      </c>
      <c r="I442" s="22">
        <f t="shared" si="321"/>
        <v>0</v>
      </c>
      <c r="J442" s="22">
        <f t="shared" si="321"/>
        <v>0</v>
      </c>
      <c r="K442" s="22">
        <f t="shared" si="321"/>
        <v>0</v>
      </c>
      <c r="L442" s="22">
        <f t="shared" si="321"/>
        <v>0</v>
      </c>
      <c r="M442" s="22">
        <f t="shared" si="321"/>
        <v>0</v>
      </c>
      <c r="N442" s="22">
        <f t="shared" si="321"/>
        <v>0</v>
      </c>
      <c r="O442" s="22">
        <f t="shared" si="321"/>
        <v>0</v>
      </c>
      <c r="P442" s="22"/>
      <c r="Q442" s="22">
        <f t="shared" si="322"/>
        <v>0</v>
      </c>
      <c r="R442" s="22">
        <f t="shared" si="321"/>
        <v>0</v>
      </c>
      <c r="S442" s="17"/>
      <c r="T442" s="23" t="s">
        <v>65</v>
      </c>
      <c r="U442" s="24"/>
      <c r="V442" s="24"/>
    </row>
    <row r="443" spans="2:22" hidden="1">
      <c r="B443" s="18" t="s">
        <v>60</v>
      </c>
      <c r="C443" s="14" t="s">
        <v>20</v>
      </c>
      <c r="D443" s="19"/>
      <c r="E443" s="19"/>
      <c r="F443" s="20"/>
      <c r="G443" s="21">
        <v>0</v>
      </c>
      <c r="H443" s="22">
        <f t="shared" si="323"/>
        <v>0</v>
      </c>
      <c r="I443" s="22">
        <f t="shared" si="321"/>
        <v>0</v>
      </c>
      <c r="J443" s="22">
        <f t="shared" si="321"/>
        <v>0</v>
      </c>
      <c r="K443" s="22">
        <f t="shared" si="321"/>
        <v>0</v>
      </c>
      <c r="L443" s="22">
        <f t="shared" si="321"/>
        <v>0</v>
      </c>
      <c r="M443" s="22">
        <f t="shared" si="321"/>
        <v>0</v>
      </c>
      <c r="N443" s="22">
        <f t="shared" si="321"/>
        <v>0</v>
      </c>
      <c r="O443" s="22">
        <f t="shared" si="321"/>
        <v>0</v>
      </c>
      <c r="P443" s="22"/>
      <c r="Q443" s="22">
        <f t="shared" si="322"/>
        <v>0</v>
      </c>
      <c r="R443" s="22">
        <f t="shared" si="321"/>
        <v>0</v>
      </c>
      <c r="S443" s="17"/>
      <c r="T443" s="23"/>
      <c r="U443" s="24"/>
      <c r="V443" s="24"/>
    </row>
    <row r="444" spans="2:22" hidden="1">
      <c r="B444" s="18" t="s">
        <v>50</v>
      </c>
      <c r="C444" s="14" t="s">
        <v>24</v>
      </c>
      <c r="D444" s="19"/>
      <c r="E444" s="19"/>
      <c r="F444" s="20"/>
      <c r="G444" s="21">
        <v>0</v>
      </c>
      <c r="H444" s="22">
        <f t="shared" si="323"/>
        <v>0</v>
      </c>
      <c r="I444" s="22">
        <f t="shared" si="321"/>
        <v>0</v>
      </c>
      <c r="J444" s="22">
        <f t="shared" si="321"/>
        <v>0</v>
      </c>
      <c r="K444" s="22">
        <f t="shared" si="321"/>
        <v>0</v>
      </c>
      <c r="L444" s="22">
        <f t="shared" si="321"/>
        <v>0</v>
      </c>
      <c r="M444" s="22">
        <f t="shared" si="321"/>
        <v>0</v>
      </c>
      <c r="N444" s="22">
        <f t="shared" si="321"/>
        <v>0</v>
      </c>
      <c r="O444" s="22">
        <f t="shared" si="321"/>
        <v>0</v>
      </c>
      <c r="P444" s="22"/>
      <c r="Q444" s="22">
        <f t="shared" si="322"/>
        <v>0</v>
      </c>
      <c r="R444" s="22">
        <f t="shared" si="321"/>
        <v>0</v>
      </c>
      <c r="S444" s="17"/>
      <c r="T444" s="23" t="s">
        <v>64</v>
      </c>
      <c r="U444" s="24" t="e">
        <f>G446/G441</f>
        <v>#DIV/0!</v>
      </c>
      <c r="V444" s="24" t="e">
        <f>U444*1.21</f>
        <v>#DIV/0!</v>
      </c>
    </row>
    <row r="445" spans="2:22" hidden="1">
      <c r="B445" s="18" t="s">
        <v>52</v>
      </c>
      <c r="C445" s="14" t="s">
        <v>24</v>
      </c>
      <c r="D445" s="19"/>
      <c r="E445" s="19"/>
      <c r="F445" s="20"/>
      <c r="G445" s="21">
        <v>0</v>
      </c>
      <c r="H445" s="22">
        <f t="shared" si="323"/>
        <v>0</v>
      </c>
      <c r="I445" s="22">
        <f t="shared" si="321"/>
        <v>0</v>
      </c>
      <c r="J445" s="22">
        <f t="shared" si="321"/>
        <v>0</v>
      </c>
      <c r="K445" s="22">
        <f t="shared" si="321"/>
        <v>0</v>
      </c>
      <c r="L445" s="22">
        <f t="shared" si="321"/>
        <v>0</v>
      </c>
      <c r="M445" s="22">
        <f t="shared" si="321"/>
        <v>0</v>
      </c>
      <c r="N445" s="22">
        <f t="shared" si="321"/>
        <v>0</v>
      </c>
      <c r="O445" s="22">
        <f t="shared" si="321"/>
        <v>0</v>
      </c>
      <c r="P445" s="22"/>
      <c r="Q445" s="22">
        <f t="shared" si="322"/>
        <v>0</v>
      </c>
      <c r="R445" s="22">
        <f t="shared" si="321"/>
        <v>0</v>
      </c>
      <c r="S445" s="17"/>
      <c r="T445" s="25"/>
      <c r="U445" s="25"/>
      <c r="V445" s="25"/>
    </row>
    <row r="446" spans="2:22" hidden="1">
      <c r="B446" s="18" t="s">
        <v>54</v>
      </c>
      <c r="C446" s="14" t="s">
        <v>24</v>
      </c>
      <c r="D446" s="19"/>
      <c r="E446" s="19"/>
      <c r="F446" s="20"/>
      <c r="G446" s="21">
        <v>0</v>
      </c>
      <c r="H446" s="22">
        <f t="shared" si="323"/>
        <v>0</v>
      </c>
      <c r="I446" s="22">
        <f t="shared" si="321"/>
        <v>0</v>
      </c>
      <c r="J446" s="22">
        <f t="shared" si="321"/>
        <v>0</v>
      </c>
      <c r="K446" s="22">
        <f t="shared" si="321"/>
        <v>0</v>
      </c>
      <c r="L446" s="22">
        <f t="shared" si="321"/>
        <v>0</v>
      </c>
      <c r="M446" s="22">
        <f t="shared" si="321"/>
        <v>0</v>
      </c>
      <c r="N446" s="22">
        <f t="shared" si="321"/>
        <v>0</v>
      </c>
      <c r="O446" s="22">
        <f t="shared" si="321"/>
        <v>0</v>
      </c>
      <c r="P446" s="22"/>
      <c r="Q446" s="22">
        <f t="shared" si="322"/>
        <v>0</v>
      </c>
      <c r="R446" s="22">
        <f t="shared" si="321"/>
        <v>0</v>
      </c>
      <c r="S446" s="17"/>
      <c r="T446" s="25"/>
      <c r="U446" s="25"/>
      <c r="V446" s="25"/>
    </row>
    <row r="447" spans="2:22" hidden="1">
      <c r="B447" s="18" t="s">
        <v>58</v>
      </c>
      <c r="C447" s="14" t="s">
        <v>24</v>
      </c>
      <c r="D447" s="19"/>
      <c r="E447" s="19"/>
      <c r="F447" s="19"/>
      <c r="G447" s="21">
        <v>0</v>
      </c>
      <c r="H447" s="22">
        <f t="shared" si="323"/>
        <v>0</v>
      </c>
      <c r="I447" s="22">
        <f t="shared" si="321"/>
        <v>0</v>
      </c>
      <c r="J447" s="22">
        <f t="shared" si="321"/>
        <v>0</v>
      </c>
      <c r="K447" s="22">
        <f t="shared" si="321"/>
        <v>0</v>
      </c>
      <c r="L447" s="22">
        <f t="shared" si="321"/>
        <v>0</v>
      </c>
      <c r="M447" s="22">
        <f t="shared" si="321"/>
        <v>0</v>
      </c>
      <c r="N447" s="22">
        <f t="shared" si="321"/>
        <v>0</v>
      </c>
      <c r="O447" s="22">
        <f t="shared" si="321"/>
        <v>0</v>
      </c>
      <c r="P447" s="22"/>
      <c r="Q447" s="22">
        <f t="shared" si="322"/>
        <v>0</v>
      </c>
      <c r="R447" s="22">
        <f t="shared" si="321"/>
        <v>0</v>
      </c>
      <c r="S447" s="17"/>
      <c r="T447" s="25"/>
      <c r="U447" s="25"/>
      <c r="V447" s="25"/>
    </row>
    <row r="448" spans="2:22" hidden="1">
      <c r="B448" s="18" t="s">
        <v>60</v>
      </c>
      <c r="C448" s="14" t="s">
        <v>24</v>
      </c>
      <c r="D448" s="19"/>
      <c r="E448" s="19"/>
      <c r="F448" s="19"/>
      <c r="G448" s="21">
        <v>0</v>
      </c>
      <c r="H448" s="22">
        <f t="shared" si="323"/>
        <v>0</v>
      </c>
      <c r="I448" s="22">
        <f t="shared" si="321"/>
        <v>0</v>
      </c>
      <c r="J448" s="22">
        <f t="shared" si="321"/>
        <v>0</v>
      </c>
      <c r="K448" s="22">
        <f t="shared" si="321"/>
        <v>0</v>
      </c>
      <c r="L448" s="22">
        <f t="shared" si="321"/>
        <v>0</v>
      </c>
      <c r="M448" s="22">
        <f t="shared" si="321"/>
        <v>0</v>
      </c>
      <c r="N448" s="22">
        <f t="shared" si="321"/>
        <v>0</v>
      </c>
      <c r="O448" s="22">
        <f t="shared" si="321"/>
        <v>0</v>
      </c>
      <c r="P448" s="22"/>
      <c r="Q448" s="22">
        <f t="shared" si="322"/>
        <v>0</v>
      </c>
      <c r="R448" s="22">
        <f t="shared" si="321"/>
        <v>0</v>
      </c>
      <c r="S448" s="17"/>
      <c r="T448" s="25"/>
      <c r="U448" s="25"/>
      <c r="V448" s="25"/>
    </row>
    <row r="449" spans="2:22" hidden="1">
      <c r="B449" s="26" t="s">
        <v>25</v>
      </c>
      <c r="C449" s="27" t="s">
        <v>24</v>
      </c>
      <c r="D449" s="28"/>
      <c r="E449" s="28"/>
      <c r="F449" s="28"/>
      <c r="G449" s="29"/>
      <c r="H449" s="29">
        <f>SUM(H444:H448)</f>
        <v>0</v>
      </c>
      <c r="I449" s="29">
        <f t="shared" ref="I449:R449" si="324">SUM(I444:I448)</f>
        <v>0</v>
      </c>
      <c r="J449" s="29">
        <f t="shared" si="324"/>
        <v>0</v>
      </c>
      <c r="K449" s="29">
        <f t="shared" si="324"/>
        <v>0</v>
      </c>
      <c r="L449" s="29">
        <f t="shared" si="324"/>
        <v>0</v>
      </c>
      <c r="M449" s="29">
        <f t="shared" si="324"/>
        <v>0</v>
      </c>
      <c r="N449" s="29">
        <f t="shared" si="324"/>
        <v>0</v>
      </c>
      <c r="O449" s="29">
        <f t="shared" si="324"/>
        <v>0</v>
      </c>
      <c r="P449" s="29"/>
      <c r="Q449" s="29">
        <f t="shared" si="324"/>
        <v>0</v>
      </c>
      <c r="R449" s="29">
        <f t="shared" si="324"/>
        <v>0</v>
      </c>
      <c r="S449" s="17"/>
      <c r="T449" s="25"/>
      <c r="U449" s="25"/>
      <c r="V449" s="25"/>
    </row>
    <row r="450" spans="2:22" hidden="1">
      <c r="B450" s="96" t="s">
        <v>62</v>
      </c>
      <c r="C450" s="96"/>
      <c r="D450" s="96"/>
      <c r="E450" s="96"/>
      <c r="F450" s="96"/>
      <c r="G450" s="96"/>
      <c r="H450" s="96"/>
      <c r="I450" s="96"/>
      <c r="J450" s="96"/>
      <c r="K450" s="96"/>
      <c r="L450" s="96"/>
      <c r="M450" s="96"/>
      <c r="N450" s="96"/>
      <c r="O450" s="96"/>
      <c r="P450" s="96"/>
      <c r="Q450" s="96"/>
      <c r="R450" s="96"/>
      <c r="S450" s="6"/>
      <c r="T450" s="8"/>
      <c r="U450" s="8"/>
      <c r="V450" s="8"/>
    </row>
    <row r="451" spans="2:22" hidden="1">
      <c r="B451" s="14" t="s">
        <v>48</v>
      </c>
      <c r="C451" s="14" t="s">
        <v>49</v>
      </c>
      <c r="D451" s="15"/>
      <c r="E451" s="15"/>
      <c r="F451" s="16"/>
      <c r="G451" s="97"/>
      <c r="H451" s="98"/>
      <c r="I451" s="98"/>
      <c r="J451" s="98"/>
      <c r="K451" s="98"/>
      <c r="L451" s="98"/>
      <c r="M451" s="98"/>
      <c r="N451" s="98"/>
      <c r="O451" s="98"/>
      <c r="P451" s="98"/>
      <c r="Q451" s="98"/>
      <c r="R451" s="98"/>
      <c r="S451" s="17"/>
      <c r="T451" s="25"/>
      <c r="U451" s="25"/>
      <c r="V451" s="25"/>
    </row>
    <row r="452" spans="2:22" hidden="1">
      <c r="B452" s="18" t="s">
        <v>50</v>
      </c>
      <c r="C452" s="14" t="s">
        <v>20</v>
      </c>
      <c r="D452" s="19"/>
      <c r="E452" s="19"/>
      <c r="F452" s="20"/>
      <c r="G452" s="99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17"/>
      <c r="T452" s="25"/>
      <c r="U452" s="25"/>
      <c r="V452" s="25"/>
    </row>
    <row r="453" spans="2:22" hidden="1">
      <c r="B453" s="18" t="s">
        <v>52</v>
      </c>
      <c r="C453" s="14" t="s">
        <v>20</v>
      </c>
      <c r="D453" s="19"/>
      <c r="E453" s="19"/>
      <c r="F453" s="20"/>
      <c r="G453" s="100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17"/>
      <c r="T453" s="25"/>
      <c r="U453" s="25"/>
      <c r="V453" s="25"/>
    </row>
    <row r="454" spans="2:22" hidden="1">
      <c r="B454" s="18" t="s">
        <v>54</v>
      </c>
      <c r="C454" s="14" t="s">
        <v>55</v>
      </c>
      <c r="D454" s="19"/>
      <c r="E454" s="19"/>
      <c r="F454" s="20"/>
      <c r="G454" s="100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17"/>
      <c r="T454" s="25"/>
      <c r="U454" s="25"/>
      <c r="V454" s="25"/>
    </row>
    <row r="455" spans="2:22" hidden="1">
      <c r="B455" s="18" t="s">
        <v>58</v>
      </c>
      <c r="C455" s="14" t="s">
        <v>20</v>
      </c>
      <c r="D455" s="19"/>
      <c r="E455" s="19"/>
      <c r="F455" s="20"/>
      <c r="G455" s="100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17"/>
      <c r="T455" s="25"/>
      <c r="U455" s="25"/>
      <c r="V455" s="25"/>
    </row>
    <row r="456" spans="2:22" hidden="1">
      <c r="B456" s="18" t="s">
        <v>60</v>
      </c>
      <c r="C456" s="14" t="s">
        <v>20</v>
      </c>
      <c r="D456" s="19"/>
      <c r="E456" s="19"/>
      <c r="F456" s="20"/>
      <c r="G456" s="100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17"/>
      <c r="T456" s="25"/>
      <c r="U456" s="25"/>
      <c r="V456" s="25"/>
    </row>
    <row r="457" spans="2:22" hidden="1">
      <c r="B457" s="18" t="s">
        <v>50</v>
      </c>
      <c r="C457" s="14" t="s">
        <v>24</v>
      </c>
      <c r="D457" s="19"/>
      <c r="E457" s="19"/>
      <c r="F457" s="20"/>
      <c r="G457" s="100"/>
      <c r="H457" s="22">
        <f t="shared" ref="H457:R457" si="325">H452*$W440</f>
        <v>0</v>
      </c>
      <c r="I457" s="22">
        <f t="shared" si="325"/>
        <v>0</v>
      </c>
      <c r="J457" s="22">
        <f t="shared" si="325"/>
        <v>0</v>
      </c>
      <c r="K457" s="22">
        <f t="shared" si="325"/>
        <v>0</v>
      </c>
      <c r="L457" s="22">
        <f t="shared" si="325"/>
        <v>0</v>
      </c>
      <c r="M457" s="22">
        <f t="shared" si="325"/>
        <v>0</v>
      </c>
      <c r="N457" s="22">
        <f t="shared" si="325"/>
        <v>0</v>
      </c>
      <c r="O457" s="22">
        <f t="shared" si="325"/>
        <v>0</v>
      </c>
      <c r="P457" s="22"/>
      <c r="Q457" s="22">
        <f t="shared" si="325"/>
        <v>0</v>
      </c>
      <c r="R457" s="22">
        <f t="shared" si="325"/>
        <v>0</v>
      </c>
      <c r="S457" s="17"/>
      <c r="T457" s="25"/>
      <c r="U457" s="25"/>
      <c r="V457" s="25"/>
    </row>
    <row r="458" spans="2:22" hidden="1">
      <c r="B458" s="18" t="s">
        <v>52</v>
      </c>
      <c r="C458" s="14" t="s">
        <v>24</v>
      </c>
      <c r="D458" s="19"/>
      <c r="E458" s="19"/>
      <c r="F458" s="20"/>
      <c r="G458" s="100"/>
      <c r="H458" s="22">
        <f t="shared" ref="H458:R458" si="326">H453*$W441</f>
        <v>0</v>
      </c>
      <c r="I458" s="22">
        <f t="shared" si="326"/>
        <v>0</v>
      </c>
      <c r="J458" s="22">
        <f t="shared" si="326"/>
        <v>0</v>
      </c>
      <c r="K458" s="22">
        <f t="shared" si="326"/>
        <v>0</v>
      </c>
      <c r="L458" s="22">
        <f t="shared" si="326"/>
        <v>0</v>
      </c>
      <c r="M458" s="22">
        <f t="shared" si="326"/>
        <v>0</v>
      </c>
      <c r="N458" s="22">
        <f t="shared" si="326"/>
        <v>0</v>
      </c>
      <c r="O458" s="22">
        <f t="shared" si="326"/>
        <v>0</v>
      </c>
      <c r="P458" s="22"/>
      <c r="Q458" s="22">
        <f t="shared" si="326"/>
        <v>0</v>
      </c>
      <c r="R458" s="22">
        <f t="shared" si="326"/>
        <v>0</v>
      </c>
      <c r="S458" s="17"/>
      <c r="T458" s="25"/>
      <c r="U458" s="25"/>
      <c r="V458" s="25"/>
    </row>
    <row r="459" spans="2:22" hidden="1">
      <c r="B459" s="18" t="s">
        <v>54</v>
      </c>
      <c r="C459" s="14" t="s">
        <v>24</v>
      </c>
      <c r="D459" s="19"/>
      <c r="E459" s="19"/>
      <c r="F459" s="20"/>
      <c r="G459" s="100"/>
      <c r="H459" s="22">
        <f t="shared" ref="H459:R459" si="327">H454*$W442</f>
        <v>0</v>
      </c>
      <c r="I459" s="22">
        <f t="shared" si="327"/>
        <v>0</v>
      </c>
      <c r="J459" s="22">
        <f t="shared" si="327"/>
        <v>0</v>
      </c>
      <c r="K459" s="22">
        <f t="shared" si="327"/>
        <v>0</v>
      </c>
      <c r="L459" s="22">
        <f t="shared" si="327"/>
        <v>0</v>
      </c>
      <c r="M459" s="22">
        <f t="shared" si="327"/>
        <v>0</v>
      </c>
      <c r="N459" s="22">
        <f t="shared" si="327"/>
        <v>0</v>
      </c>
      <c r="O459" s="22">
        <f t="shared" si="327"/>
        <v>0</v>
      </c>
      <c r="P459" s="22"/>
      <c r="Q459" s="22">
        <f t="shared" si="327"/>
        <v>0</v>
      </c>
      <c r="R459" s="22">
        <f t="shared" si="327"/>
        <v>0</v>
      </c>
      <c r="S459" s="17"/>
      <c r="T459" s="25"/>
      <c r="U459" s="25"/>
      <c r="V459" s="25"/>
    </row>
    <row r="460" spans="2:22" hidden="1">
      <c r="B460" s="18" t="s">
        <v>58</v>
      </c>
      <c r="C460" s="14" t="s">
        <v>24</v>
      </c>
      <c r="D460" s="19"/>
      <c r="E460" s="19"/>
      <c r="F460" s="19"/>
      <c r="G460" s="100"/>
      <c r="H460" s="22">
        <f t="shared" ref="H460:R460" si="328">H455*$W444</f>
        <v>0</v>
      </c>
      <c r="I460" s="22">
        <f t="shared" si="328"/>
        <v>0</v>
      </c>
      <c r="J460" s="22">
        <f t="shared" si="328"/>
        <v>0</v>
      </c>
      <c r="K460" s="22">
        <f t="shared" si="328"/>
        <v>0</v>
      </c>
      <c r="L460" s="22">
        <f t="shared" si="328"/>
        <v>0</v>
      </c>
      <c r="M460" s="22">
        <f t="shared" si="328"/>
        <v>0</v>
      </c>
      <c r="N460" s="22">
        <f t="shared" si="328"/>
        <v>0</v>
      </c>
      <c r="O460" s="22">
        <f t="shared" si="328"/>
        <v>0</v>
      </c>
      <c r="P460" s="22"/>
      <c r="Q460" s="22">
        <f t="shared" si="328"/>
        <v>0</v>
      </c>
      <c r="R460" s="22">
        <f t="shared" si="328"/>
        <v>0</v>
      </c>
      <c r="S460" s="17"/>
      <c r="T460" s="25"/>
      <c r="U460" s="25"/>
      <c r="V460" s="25"/>
    </row>
    <row r="461" spans="2:22" hidden="1">
      <c r="B461" s="18" t="s">
        <v>60</v>
      </c>
      <c r="C461" s="14" t="s">
        <v>24</v>
      </c>
      <c r="D461" s="19"/>
      <c r="E461" s="19"/>
      <c r="F461" s="19"/>
      <c r="G461" s="31"/>
      <c r="H461" s="22">
        <f t="shared" ref="H461:R461" si="329">H456*$W445</f>
        <v>0</v>
      </c>
      <c r="I461" s="22">
        <f t="shared" si="329"/>
        <v>0</v>
      </c>
      <c r="J461" s="22">
        <f t="shared" si="329"/>
        <v>0</v>
      </c>
      <c r="K461" s="22">
        <f t="shared" si="329"/>
        <v>0</v>
      </c>
      <c r="L461" s="22">
        <f t="shared" si="329"/>
        <v>0</v>
      </c>
      <c r="M461" s="22">
        <f t="shared" si="329"/>
        <v>0</v>
      </c>
      <c r="N461" s="22">
        <f t="shared" si="329"/>
        <v>0</v>
      </c>
      <c r="O461" s="22">
        <f t="shared" si="329"/>
        <v>0</v>
      </c>
      <c r="P461" s="22"/>
      <c r="Q461" s="22">
        <f t="shared" si="329"/>
        <v>0</v>
      </c>
      <c r="R461" s="22">
        <f t="shared" si="329"/>
        <v>0</v>
      </c>
      <c r="S461" s="17"/>
      <c r="T461" s="25"/>
      <c r="U461" s="25"/>
      <c r="V461" s="25"/>
    </row>
    <row r="462" spans="2:22" hidden="1">
      <c r="B462" s="26" t="s">
        <v>25</v>
      </c>
      <c r="C462" s="27" t="s">
        <v>24</v>
      </c>
      <c r="D462" s="28"/>
      <c r="E462" s="28"/>
      <c r="F462" s="28"/>
      <c r="G462" s="26"/>
      <c r="H462" s="29">
        <f>SUM(H457:H461)</f>
        <v>0</v>
      </c>
      <c r="I462" s="29">
        <f t="shared" ref="I462:R462" si="330">SUM(I457:I461)</f>
        <v>0</v>
      </c>
      <c r="J462" s="29">
        <f t="shared" si="330"/>
        <v>0</v>
      </c>
      <c r="K462" s="29">
        <f t="shared" si="330"/>
        <v>0</v>
      </c>
      <c r="L462" s="29">
        <f t="shared" si="330"/>
        <v>0</v>
      </c>
      <c r="M462" s="29">
        <f t="shared" si="330"/>
        <v>0</v>
      </c>
      <c r="N462" s="29">
        <f t="shared" si="330"/>
        <v>0</v>
      </c>
      <c r="O462" s="29">
        <f t="shared" si="330"/>
        <v>0</v>
      </c>
      <c r="P462" s="29"/>
      <c r="Q462" s="29">
        <f t="shared" si="330"/>
        <v>0</v>
      </c>
      <c r="R462" s="29">
        <f t="shared" si="330"/>
        <v>0</v>
      </c>
      <c r="S462" s="17"/>
      <c r="T462" s="25"/>
      <c r="U462" s="25"/>
      <c r="V462" s="25"/>
    </row>
    <row r="463" spans="2:22" hidden="1">
      <c r="B463" s="96" t="s">
        <v>68</v>
      </c>
      <c r="C463" s="96"/>
      <c r="D463" s="96"/>
      <c r="E463" s="96"/>
      <c r="F463" s="96"/>
      <c r="G463" s="96"/>
      <c r="H463" s="96"/>
      <c r="I463" s="96"/>
      <c r="J463" s="96"/>
      <c r="K463" s="96"/>
      <c r="L463" s="96"/>
      <c r="M463" s="96"/>
      <c r="N463" s="96"/>
      <c r="O463" s="96"/>
      <c r="P463" s="96"/>
      <c r="Q463" s="96"/>
      <c r="R463" s="96"/>
      <c r="S463" s="6"/>
      <c r="T463" s="8"/>
      <c r="U463" s="8"/>
      <c r="V463" s="8"/>
    </row>
    <row r="464" spans="2:22" hidden="1">
      <c r="B464" s="14" t="s">
        <v>48</v>
      </c>
      <c r="C464" s="14" t="s">
        <v>49</v>
      </c>
      <c r="D464" s="15"/>
      <c r="E464" s="15"/>
      <c r="F464" s="16"/>
      <c r="G464" s="97"/>
      <c r="H464" s="98"/>
      <c r="I464" s="98"/>
      <c r="J464" s="98"/>
      <c r="K464" s="98"/>
      <c r="L464" s="98"/>
      <c r="M464" s="98"/>
      <c r="N464" s="98"/>
      <c r="O464" s="98"/>
      <c r="P464" s="98"/>
      <c r="Q464" s="98"/>
      <c r="R464" s="98"/>
      <c r="S464" s="17"/>
      <c r="T464" s="39"/>
      <c r="U464" s="39"/>
      <c r="V464" s="39"/>
    </row>
    <row r="465" spans="2:22" hidden="1">
      <c r="B465" s="18" t="s">
        <v>50</v>
      </c>
      <c r="C465" s="14" t="s">
        <v>20</v>
      </c>
      <c r="D465" s="19"/>
      <c r="E465" s="19"/>
      <c r="F465" s="20"/>
      <c r="G465" s="99"/>
      <c r="H465" s="22">
        <f t="shared" ref="H465:R474" si="331">H439-H452</f>
        <v>0</v>
      </c>
      <c r="I465" s="22">
        <f t="shared" si="331"/>
        <v>0</v>
      </c>
      <c r="J465" s="22">
        <f t="shared" si="331"/>
        <v>0</v>
      </c>
      <c r="K465" s="22">
        <f t="shared" si="331"/>
        <v>0</v>
      </c>
      <c r="L465" s="22">
        <f t="shared" si="331"/>
        <v>0</v>
      </c>
      <c r="M465" s="22">
        <f t="shared" si="331"/>
        <v>0</v>
      </c>
      <c r="N465" s="22">
        <f t="shared" si="331"/>
        <v>0</v>
      </c>
      <c r="O465" s="22">
        <f t="shared" si="331"/>
        <v>0</v>
      </c>
      <c r="P465" s="22"/>
      <c r="Q465" s="22">
        <f t="shared" si="331"/>
        <v>0</v>
      </c>
      <c r="R465" s="22">
        <f t="shared" si="331"/>
        <v>0</v>
      </c>
      <c r="S465" s="17"/>
      <c r="T465" s="39"/>
      <c r="U465" s="39"/>
      <c r="V465" s="39"/>
    </row>
    <row r="466" spans="2:22" hidden="1">
      <c r="B466" s="18" t="s">
        <v>52</v>
      </c>
      <c r="C466" s="14" t="s">
        <v>20</v>
      </c>
      <c r="D466" s="19"/>
      <c r="E466" s="19"/>
      <c r="F466" s="20"/>
      <c r="G466" s="100"/>
      <c r="H466" s="22">
        <f t="shared" si="331"/>
        <v>0</v>
      </c>
      <c r="I466" s="22">
        <f t="shared" si="331"/>
        <v>0</v>
      </c>
      <c r="J466" s="22">
        <f t="shared" si="331"/>
        <v>0</v>
      </c>
      <c r="K466" s="22">
        <f t="shared" si="331"/>
        <v>0</v>
      </c>
      <c r="L466" s="22">
        <f t="shared" si="331"/>
        <v>0</v>
      </c>
      <c r="M466" s="22">
        <f t="shared" si="331"/>
        <v>0</v>
      </c>
      <c r="N466" s="22">
        <f t="shared" si="331"/>
        <v>0</v>
      </c>
      <c r="O466" s="22">
        <f t="shared" si="331"/>
        <v>0</v>
      </c>
      <c r="P466" s="22"/>
      <c r="Q466" s="22">
        <f t="shared" si="331"/>
        <v>0</v>
      </c>
      <c r="R466" s="22">
        <f t="shared" si="331"/>
        <v>0</v>
      </c>
      <c r="S466" s="17"/>
      <c r="T466" s="39"/>
      <c r="U466" s="39"/>
      <c r="V466" s="39"/>
    </row>
    <row r="467" spans="2:22" hidden="1">
      <c r="B467" s="18" t="s">
        <v>54</v>
      </c>
      <c r="C467" s="14" t="s">
        <v>55</v>
      </c>
      <c r="D467" s="19"/>
      <c r="E467" s="19"/>
      <c r="F467" s="20"/>
      <c r="G467" s="100"/>
      <c r="H467" s="22">
        <f t="shared" si="331"/>
        <v>0</v>
      </c>
      <c r="I467" s="22">
        <f t="shared" si="331"/>
        <v>0</v>
      </c>
      <c r="J467" s="22">
        <f t="shared" si="331"/>
        <v>0</v>
      </c>
      <c r="K467" s="22">
        <f t="shared" si="331"/>
        <v>0</v>
      </c>
      <c r="L467" s="22">
        <f t="shared" si="331"/>
        <v>0</v>
      </c>
      <c r="M467" s="22">
        <f t="shared" si="331"/>
        <v>0</v>
      </c>
      <c r="N467" s="22">
        <f t="shared" si="331"/>
        <v>0</v>
      </c>
      <c r="O467" s="22">
        <f t="shared" si="331"/>
        <v>0</v>
      </c>
      <c r="P467" s="22"/>
      <c r="Q467" s="22">
        <f t="shared" si="331"/>
        <v>0</v>
      </c>
      <c r="R467" s="22">
        <f t="shared" si="331"/>
        <v>0</v>
      </c>
      <c r="S467" s="17"/>
      <c r="T467" s="39"/>
      <c r="U467" s="39"/>
      <c r="V467" s="39"/>
    </row>
    <row r="468" spans="2:22" hidden="1">
      <c r="B468" s="18" t="s">
        <v>58</v>
      </c>
      <c r="C468" s="14" t="s">
        <v>20</v>
      </c>
      <c r="D468" s="19"/>
      <c r="E468" s="19"/>
      <c r="F468" s="20"/>
      <c r="G468" s="100"/>
      <c r="H468" s="22">
        <f t="shared" si="331"/>
        <v>0</v>
      </c>
      <c r="I468" s="22">
        <f t="shared" si="331"/>
        <v>0</v>
      </c>
      <c r="J468" s="22">
        <f t="shared" si="331"/>
        <v>0</v>
      </c>
      <c r="K468" s="22">
        <f t="shared" si="331"/>
        <v>0</v>
      </c>
      <c r="L468" s="22">
        <f t="shared" si="331"/>
        <v>0</v>
      </c>
      <c r="M468" s="22">
        <f t="shared" si="331"/>
        <v>0</v>
      </c>
      <c r="N468" s="22">
        <f t="shared" si="331"/>
        <v>0</v>
      </c>
      <c r="O468" s="22">
        <f t="shared" si="331"/>
        <v>0</v>
      </c>
      <c r="P468" s="22"/>
      <c r="Q468" s="22">
        <f t="shared" si="331"/>
        <v>0</v>
      </c>
      <c r="R468" s="22">
        <f t="shared" si="331"/>
        <v>0</v>
      </c>
      <c r="S468" s="17"/>
      <c r="T468" s="39"/>
      <c r="U468" s="39"/>
      <c r="V468" s="39"/>
    </row>
    <row r="469" spans="2:22" hidden="1">
      <c r="B469" s="18" t="s">
        <v>60</v>
      </c>
      <c r="C469" s="14" t="s">
        <v>20</v>
      </c>
      <c r="D469" s="19"/>
      <c r="E469" s="19"/>
      <c r="F469" s="20"/>
      <c r="G469" s="100"/>
      <c r="H469" s="22">
        <f t="shared" si="331"/>
        <v>0</v>
      </c>
      <c r="I469" s="22">
        <f t="shared" si="331"/>
        <v>0</v>
      </c>
      <c r="J469" s="22">
        <f t="shared" si="331"/>
        <v>0</v>
      </c>
      <c r="K469" s="22">
        <f t="shared" si="331"/>
        <v>0</v>
      </c>
      <c r="L469" s="22">
        <f t="shared" si="331"/>
        <v>0</v>
      </c>
      <c r="M469" s="22">
        <f t="shared" si="331"/>
        <v>0</v>
      </c>
      <c r="N469" s="22">
        <f t="shared" si="331"/>
        <v>0</v>
      </c>
      <c r="O469" s="22">
        <f t="shared" si="331"/>
        <v>0</v>
      </c>
      <c r="P469" s="22"/>
      <c r="Q469" s="22">
        <f t="shared" si="331"/>
        <v>0</v>
      </c>
      <c r="R469" s="22">
        <f t="shared" si="331"/>
        <v>0</v>
      </c>
      <c r="S469" s="17"/>
      <c r="T469" s="39"/>
      <c r="U469" s="39"/>
      <c r="V469" s="39"/>
    </row>
    <row r="470" spans="2:22" hidden="1">
      <c r="B470" s="18" t="s">
        <v>50</v>
      </c>
      <c r="C470" s="14" t="s">
        <v>24</v>
      </c>
      <c r="D470" s="19"/>
      <c r="E470" s="19"/>
      <c r="F470" s="20"/>
      <c r="G470" s="100"/>
      <c r="H470" s="22">
        <f t="shared" si="331"/>
        <v>0</v>
      </c>
      <c r="I470" s="22">
        <f t="shared" si="331"/>
        <v>0</v>
      </c>
      <c r="J470" s="22">
        <f t="shared" si="331"/>
        <v>0</v>
      </c>
      <c r="K470" s="22">
        <f t="shared" si="331"/>
        <v>0</v>
      </c>
      <c r="L470" s="22">
        <f t="shared" si="331"/>
        <v>0</v>
      </c>
      <c r="M470" s="22">
        <f t="shared" si="331"/>
        <v>0</v>
      </c>
      <c r="N470" s="22">
        <f t="shared" si="331"/>
        <v>0</v>
      </c>
      <c r="O470" s="22">
        <f t="shared" si="331"/>
        <v>0</v>
      </c>
      <c r="P470" s="22"/>
      <c r="Q470" s="22">
        <f t="shared" si="331"/>
        <v>0</v>
      </c>
      <c r="R470" s="22">
        <f t="shared" si="331"/>
        <v>0</v>
      </c>
      <c r="S470" s="17"/>
      <c r="T470" s="39"/>
      <c r="U470" s="39"/>
      <c r="V470" s="39"/>
    </row>
    <row r="471" spans="2:22" hidden="1">
      <c r="B471" s="18" t="s">
        <v>52</v>
      </c>
      <c r="C471" s="14" t="s">
        <v>24</v>
      </c>
      <c r="D471" s="19"/>
      <c r="E471" s="19"/>
      <c r="F471" s="20"/>
      <c r="G471" s="100"/>
      <c r="H471" s="22">
        <f t="shared" si="331"/>
        <v>0</v>
      </c>
      <c r="I471" s="22">
        <f t="shared" si="331"/>
        <v>0</v>
      </c>
      <c r="J471" s="22">
        <f t="shared" si="331"/>
        <v>0</v>
      </c>
      <c r="K471" s="22">
        <f t="shared" si="331"/>
        <v>0</v>
      </c>
      <c r="L471" s="22">
        <f t="shared" si="331"/>
        <v>0</v>
      </c>
      <c r="M471" s="22">
        <f t="shared" si="331"/>
        <v>0</v>
      </c>
      <c r="N471" s="22">
        <f t="shared" si="331"/>
        <v>0</v>
      </c>
      <c r="O471" s="22">
        <f t="shared" si="331"/>
        <v>0</v>
      </c>
      <c r="P471" s="22"/>
      <c r="Q471" s="22">
        <f t="shared" si="331"/>
        <v>0</v>
      </c>
      <c r="R471" s="22">
        <f t="shared" si="331"/>
        <v>0</v>
      </c>
      <c r="S471" s="17"/>
      <c r="T471" s="25"/>
      <c r="U471" s="25"/>
      <c r="V471" s="25"/>
    </row>
    <row r="472" spans="2:22" hidden="1">
      <c r="B472" s="18" t="s">
        <v>54</v>
      </c>
      <c r="C472" s="14" t="s">
        <v>24</v>
      </c>
      <c r="D472" s="19"/>
      <c r="E472" s="19"/>
      <c r="F472" s="20"/>
      <c r="G472" s="100"/>
      <c r="H472" s="22">
        <f t="shared" si="331"/>
        <v>0</v>
      </c>
      <c r="I472" s="22">
        <f t="shared" si="331"/>
        <v>0</v>
      </c>
      <c r="J472" s="22">
        <f t="shared" si="331"/>
        <v>0</v>
      </c>
      <c r="K472" s="22">
        <f t="shared" si="331"/>
        <v>0</v>
      </c>
      <c r="L472" s="22">
        <f t="shared" si="331"/>
        <v>0</v>
      </c>
      <c r="M472" s="22">
        <f t="shared" si="331"/>
        <v>0</v>
      </c>
      <c r="N472" s="22">
        <f t="shared" si="331"/>
        <v>0</v>
      </c>
      <c r="O472" s="22">
        <f t="shared" si="331"/>
        <v>0</v>
      </c>
      <c r="P472" s="22"/>
      <c r="Q472" s="22">
        <f t="shared" si="331"/>
        <v>0</v>
      </c>
      <c r="R472" s="22">
        <f t="shared" si="331"/>
        <v>0</v>
      </c>
      <c r="S472" s="17"/>
      <c r="T472" s="25"/>
      <c r="U472" s="25"/>
      <c r="V472" s="25"/>
    </row>
    <row r="473" spans="2:22" hidden="1">
      <c r="B473" s="18" t="s">
        <v>58</v>
      </c>
      <c r="C473" s="14" t="s">
        <v>24</v>
      </c>
      <c r="D473" s="19"/>
      <c r="E473" s="19"/>
      <c r="F473" s="19"/>
      <c r="G473" s="100"/>
      <c r="H473" s="22">
        <f t="shared" si="331"/>
        <v>0</v>
      </c>
      <c r="I473" s="22">
        <f t="shared" si="331"/>
        <v>0</v>
      </c>
      <c r="J473" s="22">
        <f t="shared" si="331"/>
        <v>0</v>
      </c>
      <c r="K473" s="22">
        <f t="shared" si="331"/>
        <v>0</v>
      </c>
      <c r="L473" s="22">
        <f t="shared" si="331"/>
        <v>0</v>
      </c>
      <c r="M473" s="22">
        <f t="shared" si="331"/>
        <v>0</v>
      </c>
      <c r="N473" s="22">
        <f t="shared" si="331"/>
        <v>0</v>
      </c>
      <c r="O473" s="22">
        <f t="shared" si="331"/>
        <v>0</v>
      </c>
      <c r="P473" s="22"/>
      <c r="Q473" s="22">
        <f t="shared" si="331"/>
        <v>0</v>
      </c>
      <c r="R473" s="22">
        <f t="shared" si="331"/>
        <v>0</v>
      </c>
      <c r="S473" s="17"/>
      <c r="T473" s="25"/>
      <c r="U473" s="25"/>
      <c r="V473" s="25"/>
    </row>
    <row r="474" spans="2:22" hidden="1">
      <c r="B474" s="18" t="s">
        <v>60</v>
      </c>
      <c r="C474" s="14" t="s">
        <v>24</v>
      </c>
      <c r="D474" s="19"/>
      <c r="E474" s="19"/>
      <c r="F474" s="19"/>
      <c r="G474" s="31"/>
      <c r="H474" s="22">
        <f t="shared" si="331"/>
        <v>0</v>
      </c>
      <c r="I474" s="22">
        <f t="shared" si="331"/>
        <v>0</v>
      </c>
      <c r="J474" s="22">
        <f t="shared" si="331"/>
        <v>0</v>
      </c>
      <c r="K474" s="22">
        <f t="shared" si="331"/>
        <v>0</v>
      </c>
      <c r="L474" s="22">
        <f t="shared" si="331"/>
        <v>0</v>
      </c>
      <c r="M474" s="22">
        <f t="shared" si="331"/>
        <v>0</v>
      </c>
      <c r="N474" s="22">
        <f t="shared" si="331"/>
        <v>0</v>
      </c>
      <c r="O474" s="22">
        <f t="shared" si="331"/>
        <v>0</v>
      </c>
      <c r="P474" s="22"/>
      <c r="Q474" s="22">
        <f t="shared" si="331"/>
        <v>0</v>
      </c>
      <c r="R474" s="22">
        <f t="shared" si="331"/>
        <v>0</v>
      </c>
      <c r="S474" s="17"/>
      <c r="T474" s="25"/>
      <c r="U474" s="25"/>
      <c r="V474" s="25"/>
    </row>
    <row r="475" spans="2:22" hidden="1">
      <c r="B475" s="26" t="s">
        <v>25</v>
      </c>
      <c r="C475" s="27" t="s">
        <v>24</v>
      </c>
      <c r="D475" s="28"/>
      <c r="E475" s="28"/>
      <c r="F475" s="28"/>
      <c r="G475" s="26"/>
      <c r="H475" s="29">
        <f>SUM(H470:H474)</f>
        <v>0</v>
      </c>
      <c r="I475" s="29">
        <f t="shared" ref="I475:R475" si="332">SUM(I470:I474)</f>
        <v>0</v>
      </c>
      <c r="J475" s="29">
        <f t="shared" si="332"/>
        <v>0</v>
      </c>
      <c r="K475" s="29">
        <f t="shared" si="332"/>
        <v>0</v>
      </c>
      <c r="L475" s="29">
        <f t="shared" si="332"/>
        <v>0</v>
      </c>
      <c r="M475" s="29">
        <f t="shared" si="332"/>
        <v>0</v>
      </c>
      <c r="N475" s="29">
        <f t="shared" si="332"/>
        <v>0</v>
      </c>
      <c r="O475" s="29">
        <f t="shared" si="332"/>
        <v>0</v>
      </c>
      <c r="P475" s="29"/>
      <c r="Q475" s="29">
        <f t="shared" si="332"/>
        <v>0</v>
      </c>
      <c r="R475" s="29">
        <f t="shared" si="332"/>
        <v>0</v>
      </c>
      <c r="S475" s="17"/>
      <c r="T475" s="25"/>
      <c r="U475" s="25"/>
      <c r="V475" s="25"/>
    </row>
    <row r="476" spans="2:22" hidden="1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8"/>
      <c r="U476" s="8"/>
      <c r="V476" s="8"/>
    </row>
    <row r="477" spans="2:22" hidden="1"/>
  </sheetData>
  <protectedRanges>
    <protectedRange sqref="U32 H323:R327 H366:R370 H409:R413 H452:R456 H65:R69 H108:R112 H151:R155 H194:R198 H237:R241 H280:R284" name="Úspory"/>
  </protectedRanges>
  <mergeCells count="158">
    <mergeCell ref="T93:T94"/>
    <mergeCell ref="U93:U94"/>
    <mergeCell ref="V93:V94"/>
    <mergeCell ref="X308:X309"/>
    <mergeCell ref="Y308:Y309"/>
    <mergeCell ref="Z308:Z309"/>
    <mergeCell ref="X136:X137"/>
    <mergeCell ref="Y136:Y137"/>
    <mergeCell ref="Z136:Z137"/>
    <mergeCell ref="X179:X180"/>
    <mergeCell ref="Y179:Y180"/>
    <mergeCell ref="Z179:Z180"/>
    <mergeCell ref="X222:X223"/>
    <mergeCell ref="Y222:Y223"/>
    <mergeCell ref="Z222:Z223"/>
    <mergeCell ref="T136:T137"/>
    <mergeCell ref="U136:U137"/>
    <mergeCell ref="V136:V137"/>
    <mergeCell ref="U265:U266"/>
    <mergeCell ref="V265:V266"/>
    <mergeCell ref="X265:X266"/>
    <mergeCell ref="Y265:Y266"/>
    <mergeCell ref="Z265:Z266"/>
    <mergeCell ref="X6:X7"/>
    <mergeCell ref="Y6:Y7"/>
    <mergeCell ref="Z6:Z7"/>
    <mergeCell ref="X50:X51"/>
    <mergeCell ref="Y50:Y51"/>
    <mergeCell ref="Z50:Z51"/>
    <mergeCell ref="X93:X94"/>
    <mergeCell ref="Y93:Y94"/>
    <mergeCell ref="Z93:Z94"/>
    <mergeCell ref="B3:R4"/>
    <mergeCell ref="B6:R6"/>
    <mergeCell ref="G7:R7"/>
    <mergeCell ref="T6:T7"/>
    <mergeCell ref="U6:U7"/>
    <mergeCell ref="V6:V7"/>
    <mergeCell ref="B47:R48"/>
    <mergeCell ref="B50:R50"/>
    <mergeCell ref="G51:R51"/>
    <mergeCell ref="T50:T51"/>
    <mergeCell ref="U50:U51"/>
    <mergeCell ref="V50:V51"/>
    <mergeCell ref="B19:R19"/>
    <mergeCell ref="G20:R20"/>
    <mergeCell ref="G21:G29"/>
    <mergeCell ref="B32:R32"/>
    <mergeCell ref="G33:R33"/>
    <mergeCell ref="G34:G42"/>
    <mergeCell ref="T5:U5"/>
    <mergeCell ref="B106:R106"/>
    <mergeCell ref="G107:R107"/>
    <mergeCell ref="G108:G116"/>
    <mergeCell ref="B119:R119"/>
    <mergeCell ref="G120:R120"/>
    <mergeCell ref="G121:G129"/>
    <mergeCell ref="B133:R134"/>
    <mergeCell ref="B136:R136"/>
    <mergeCell ref="G137:R137"/>
    <mergeCell ref="B63:R63"/>
    <mergeCell ref="G64:R64"/>
    <mergeCell ref="G65:G73"/>
    <mergeCell ref="B76:R76"/>
    <mergeCell ref="G77:R77"/>
    <mergeCell ref="G78:G86"/>
    <mergeCell ref="B90:R91"/>
    <mergeCell ref="B93:R93"/>
    <mergeCell ref="G94:R94"/>
    <mergeCell ref="G207:G215"/>
    <mergeCell ref="B176:R177"/>
    <mergeCell ref="B179:R179"/>
    <mergeCell ref="G180:R180"/>
    <mergeCell ref="B149:R149"/>
    <mergeCell ref="G150:R150"/>
    <mergeCell ref="G151:G159"/>
    <mergeCell ref="B162:R162"/>
    <mergeCell ref="G163:R163"/>
    <mergeCell ref="G164:G172"/>
    <mergeCell ref="G250:G258"/>
    <mergeCell ref="B262:R263"/>
    <mergeCell ref="B265:R265"/>
    <mergeCell ref="G266:R266"/>
    <mergeCell ref="T265:T266"/>
    <mergeCell ref="T179:T180"/>
    <mergeCell ref="U179:U180"/>
    <mergeCell ref="V179:V180"/>
    <mergeCell ref="B235:R235"/>
    <mergeCell ref="G236:R236"/>
    <mergeCell ref="G237:G245"/>
    <mergeCell ref="B248:R248"/>
    <mergeCell ref="G249:R249"/>
    <mergeCell ref="B219:R220"/>
    <mergeCell ref="B222:R222"/>
    <mergeCell ref="G223:R223"/>
    <mergeCell ref="T222:T223"/>
    <mergeCell ref="U222:U223"/>
    <mergeCell ref="V222:V223"/>
    <mergeCell ref="B192:R192"/>
    <mergeCell ref="G193:R193"/>
    <mergeCell ref="G194:G202"/>
    <mergeCell ref="B205:R205"/>
    <mergeCell ref="G206:R206"/>
    <mergeCell ref="B278:R278"/>
    <mergeCell ref="G279:R279"/>
    <mergeCell ref="G280:G288"/>
    <mergeCell ref="B291:R291"/>
    <mergeCell ref="T308:T309"/>
    <mergeCell ref="U308:U309"/>
    <mergeCell ref="V308:V309"/>
    <mergeCell ref="G335:R335"/>
    <mergeCell ref="G336:G344"/>
    <mergeCell ref="B321:R321"/>
    <mergeCell ref="G322:R322"/>
    <mergeCell ref="G323:G331"/>
    <mergeCell ref="B334:R334"/>
    <mergeCell ref="G292:R292"/>
    <mergeCell ref="G293:G301"/>
    <mergeCell ref="B305:R306"/>
    <mergeCell ref="B308:R308"/>
    <mergeCell ref="G309:R309"/>
    <mergeCell ref="B348:R349"/>
    <mergeCell ref="X350:AB356"/>
    <mergeCell ref="B351:R351"/>
    <mergeCell ref="G352:R352"/>
    <mergeCell ref="T352:T353"/>
    <mergeCell ref="U352:U353"/>
    <mergeCell ref="V352:V353"/>
    <mergeCell ref="B391:R392"/>
    <mergeCell ref="B394:R394"/>
    <mergeCell ref="G395:R395"/>
    <mergeCell ref="T395:T396"/>
    <mergeCell ref="U395:U396"/>
    <mergeCell ref="V395:V396"/>
    <mergeCell ref="B364:R364"/>
    <mergeCell ref="G365:R365"/>
    <mergeCell ref="G366:G374"/>
    <mergeCell ref="B377:R377"/>
    <mergeCell ref="G378:R378"/>
    <mergeCell ref="G379:G387"/>
    <mergeCell ref="T438:T439"/>
    <mergeCell ref="U438:U439"/>
    <mergeCell ref="V438:V439"/>
    <mergeCell ref="B407:R407"/>
    <mergeCell ref="G408:R408"/>
    <mergeCell ref="G409:G417"/>
    <mergeCell ref="B420:R420"/>
    <mergeCell ref="G421:R421"/>
    <mergeCell ref="G422:G430"/>
    <mergeCell ref="B450:R450"/>
    <mergeCell ref="G451:R451"/>
    <mergeCell ref="G452:G460"/>
    <mergeCell ref="B463:R463"/>
    <mergeCell ref="G464:R464"/>
    <mergeCell ref="G465:G473"/>
    <mergeCell ref="B434:R435"/>
    <mergeCell ref="B437:R437"/>
    <mergeCell ref="G438:R43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382C-F101-4EDF-B77D-288142CB883D}">
  <dimension ref="A1:BE443"/>
  <sheetViews>
    <sheetView tabSelected="1" topLeftCell="A6" zoomScale="115" zoomScaleNormal="115" workbookViewId="0">
      <selection activeCell="B31" sqref="B31"/>
    </sheetView>
  </sheetViews>
  <sheetFormatPr defaultColWidth="8.85546875" defaultRowHeight="15"/>
  <cols>
    <col min="2" max="2" width="31" bestFit="1" customWidth="1"/>
    <col min="5" max="5" width="13.85546875" customWidth="1"/>
    <col min="6" max="6" width="9.7109375" bestFit="1" customWidth="1"/>
    <col min="17" max="17" width="8.7109375" customWidth="1"/>
  </cols>
  <sheetData>
    <row r="1" spans="1:57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74"/>
      <c r="R1" s="75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</row>
    <row r="2" spans="1:57" ht="21">
      <c r="A2" s="43"/>
      <c r="B2" s="128" t="s">
        <v>69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71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</row>
    <row r="3" spans="1:57" ht="21">
      <c r="A3" s="43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71"/>
      <c r="R3" s="43"/>
      <c r="S3" s="129" t="s">
        <v>1</v>
      </c>
      <c r="T3" s="130"/>
      <c r="U3" s="130"/>
      <c r="V3" s="131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</row>
    <row r="4" spans="1:57">
      <c r="A4" s="43"/>
      <c r="B4" s="44" t="s">
        <v>39</v>
      </c>
      <c r="C4" s="45">
        <v>10</v>
      </c>
      <c r="D4" s="132"/>
      <c r="E4" s="133"/>
      <c r="F4" s="45">
        <v>0</v>
      </c>
      <c r="G4" s="45">
        <f>F4+1</f>
        <v>1</v>
      </c>
      <c r="H4" s="45">
        <f t="shared" ref="H4:P4" si="0">G4+1</f>
        <v>2</v>
      </c>
      <c r="I4" s="45">
        <f t="shared" si="0"/>
        <v>3</v>
      </c>
      <c r="J4" s="45">
        <f t="shared" si="0"/>
        <v>4</v>
      </c>
      <c r="K4" s="45">
        <f t="shared" si="0"/>
        <v>5</v>
      </c>
      <c r="L4" s="45">
        <f t="shared" si="0"/>
        <v>6</v>
      </c>
      <c r="M4" s="45">
        <f t="shared" si="0"/>
        <v>7</v>
      </c>
      <c r="N4" s="45">
        <f t="shared" si="0"/>
        <v>8</v>
      </c>
      <c r="O4" s="45">
        <f t="shared" si="0"/>
        <v>9</v>
      </c>
      <c r="P4" s="45">
        <f t="shared" si="0"/>
        <v>10</v>
      </c>
      <c r="Q4" s="72"/>
      <c r="R4" s="43"/>
      <c r="S4" s="134" t="s">
        <v>2</v>
      </c>
      <c r="T4" s="135"/>
      <c r="U4" s="135"/>
      <c r="V4" s="136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</row>
    <row r="5" spans="1:57">
      <c r="A5" s="43"/>
      <c r="B5" s="137" t="s">
        <v>70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73"/>
      <c r="R5" s="43"/>
      <c r="S5" s="140" t="s">
        <v>71</v>
      </c>
      <c r="T5" s="141"/>
      <c r="U5" s="141"/>
      <c r="V5" s="142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</row>
    <row r="6" spans="1:57">
      <c r="A6" s="46"/>
      <c r="B6" s="47" t="s">
        <v>48</v>
      </c>
      <c r="C6" s="47" t="s">
        <v>49</v>
      </c>
      <c r="D6" s="47" t="s">
        <v>40</v>
      </c>
      <c r="E6" s="47" t="s">
        <v>41</v>
      </c>
      <c r="F6" s="138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79"/>
      <c r="R6" s="7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</row>
    <row r="7" spans="1:57">
      <c r="A7" s="46"/>
      <c r="B7" s="18" t="s">
        <v>50</v>
      </c>
      <c r="C7" s="14" t="s">
        <v>20</v>
      </c>
      <c r="D7" s="48">
        <v>1</v>
      </c>
      <c r="E7" s="49">
        <f>'E2 Údaje a hodnotícíc tabulky2'!G8</f>
        <v>670.55000000000007</v>
      </c>
      <c r="F7" s="50">
        <f>E7</f>
        <v>670.55000000000007</v>
      </c>
      <c r="G7" s="50">
        <f t="shared" ref="G7:P7" si="1">F7</f>
        <v>670.55000000000007</v>
      </c>
      <c r="H7" s="50">
        <f t="shared" si="1"/>
        <v>670.55000000000007</v>
      </c>
      <c r="I7" s="50">
        <f t="shared" si="1"/>
        <v>670.55000000000007</v>
      </c>
      <c r="J7" s="50">
        <f t="shared" si="1"/>
        <v>670.55000000000007</v>
      </c>
      <c r="K7" s="50">
        <f t="shared" si="1"/>
        <v>670.55000000000007</v>
      </c>
      <c r="L7" s="50">
        <f t="shared" si="1"/>
        <v>670.55000000000007</v>
      </c>
      <c r="M7" s="50">
        <f t="shared" si="1"/>
        <v>670.55000000000007</v>
      </c>
      <c r="N7" s="50">
        <f t="shared" si="1"/>
        <v>670.55000000000007</v>
      </c>
      <c r="O7" s="50">
        <f t="shared" ref="O7:O17" si="2">M7</f>
        <v>670.55000000000007</v>
      </c>
      <c r="P7" s="50">
        <f t="shared" si="1"/>
        <v>670.55000000000007</v>
      </c>
      <c r="Q7" s="80"/>
      <c r="R7" s="77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</row>
    <row r="8" spans="1:57" hidden="1">
      <c r="A8" s="46"/>
      <c r="B8" s="18" t="s">
        <v>52</v>
      </c>
      <c r="C8" s="14" t="s">
        <v>20</v>
      </c>
      <c r="D8" s="48">
        <v>2</v>
      </c>
      <c r="E8" s="49">
        <f>'E2 Údaje a hodnotícíc tabulky2'!G9</f>
        <v>0</v>
      </c>
      <c r="F8" s="50">
        <f t="shared" ref="F8:P17" si="3">E8</f>
        <v>0</v>
      </c>
      <c r="G8" s="50">
        <f t="shared" si="3"/>
        <v>0</v>
      </c>
      <c r="H8" s="50">
        <f t="shared" si="3"/>
        <v>0</v>
      </c>
      <c r="I8" s="50">
        <f t="shared" si="3"/>
        <v>0</v>
      </c>
      <c r="J8" s="50">
        <f t="shared" si="3"/>
        <v>0</v>
      </c>
      <c r="K8" s="50">
        <f t="shared" si="3"/>
        <v>0</v>
      </c>
      <c r="L8" s="50">
        <f t="shared" si="3"/>
        <v>0</v>
      </c>
      <c r="M8" s="50">
        <f t="shared" si="3"/>
        <v>0</v>
      </c>
      <c r="N8" s="50">
        <f t="shared" si="3"/>
        <v>0</v>
      </c>
      <c r="O8" s="50">
        <f t="shared" si="2"/>
        <v>0</v>
      </c>
      <c r="P8" s="50">
        <f t="shared" si="3"/>
        <v>0</v>
      </c>
      <c r="Q8" s="80"/>
      <c r="R8" s="77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</row>
    <row r="9" spans="1:57">
      <c r="A9" s="46"/>
      <c r="B9" s="18" t="s">
        <v>54</v>
      </c>
      <c r="C9" s="14" t="s">
        <v>55</v>
      </c>
      <c r="D9" s="48">
        <v>2</v>
      </c>
      <c r="E9" s="49">
        <f>'E2 Údaje a hodnotícíc tabulky2'!G10</f>
        <v>14045.666666666666</v>
      </c>
      <c r="F9" s="50">
        <f t="shared" si="3"/>
        <v>14045.666666666666</v>
      </c>
      <c r="G9" s="50">
        <f t="shared" si="3"/>
        <v>14045.666666666666</v>
      </c>
      <c r="H9" s="50">
        <f t="shared" si="3"/>
        <v>14045.666666666666</v>
      </c>
      <c r="I9" s="50">
        <f t="shared" si="3"/>
        <v>14045.666666666666</v>
      </c>
      <c r="J9" s="50">
        <f t="shared" si="3"/>
        <v>14045.666666666666</v>
      </c>
      <c r="K9" s="50">
        <f t="shared" si="3"/>
        <v>14045.666666666666</v>
      </c>
      <c r="L9" s="50">
        <f t="shared" si="3"/>
        <v>14045.666666666666</v>
      </c>
      <c r="M9" s="50">
        <f t="shared" si="3"/>
        <v>14045.666666666666</v>
      </c>
      <c r="N9" s="50">
        <f t="shared" si="3"/>
        <v>14045.666666666666</v>
      </c>
      <c r="O9" s="50">
        <f t="shared" si="2"/>
        <v>14045.666666666666</v>
      </c>
      <c r="P9" s="50">
        <f t="shared" si="3"/>
        <v>14045.666666666666</v>
      </c>
      <c r="Q9" s="80"/>
      <c r="R9" s="77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</row>
    <row r="10" spans="1:57">
      <c r="A10" s="46"/>
      <c r="B10" s="18" t="s">
        <v>58</v>
      </c>
      <c r="C10" s="14" t="s">
        <v>20</v>
      </c>
      <c r="D10" s="48">
        <v>3</v>
      </c>
      <c r="E10" s="49">
        <f>'E2 Údaje a hodnotícíc tabulky2'!G11</f>
        <v>4872.6499999999996</v>
      </c>
      <c r="F10" s="50">
        <f t="shared" si="3"/>
        <v>4872.6499999999996</v>
      </c>
      <c r="G10" s="50">
        <f t="shared" si="3"/>
        <v>4872.6499999999996</v>
      </c>
      <c r="H10" s="50">
        <f t="shared" si="3"/>
        <v>4872.6499999999996</v>
      </c>
      <c r="I10" s="50">
        <f t="shared" si="3"/>
        <v>4872.6499999999996</v>
      </c>
      <c r="J10" s="50">
        <f t="shared" si="3"/>
        <v>4872.6499999999996</v>
      </c>
      <c r="K10" s="50">
        <f t="shared" si="3"/>
        <v>4872.6499999999996</v>
      </c>
      <c r="L10" s="50">
        <f t="shared" si="3"/>
        <v>4872.6499999999996</v>
      </c>
      <c r="M10" s="50">
        <f t="shared" si="3"/>
        <v>4872.6499999999996</v>
      </c>
      <c r="N10" s="50">
        <f t="shared" si="3"/>
        <v>4872.6499999999996</v>
      </c>
      <c r="O10" s="50">
        <f t="shared" si="2"/>
        <v>4872.6499999999996</v>
      </c>
      <c r="P10" s="50">
        <f t="shared" si="3"/>
        <v>4872.6499999999996</v>
      </c>
      <c r="Q10" s="80"/>
      <c r="R10" s="77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</row>
    <row r="11" spans="1:57" hidden="1">
      <c r="A11" s="46"/>
      <c r="B11" s="18" t="s">
        <v>60</v>
      </c>
      <c r="C11" s="14" t="s">
        <v>20</v>
      </c>
      <c r="D11" s="48">
        <v>5</v>
      </c>
      <c r="E11" s="49">
        <f>'E2 Údaje a hodnotícíc tabulky2'!G12</f>
        <v>0</v>
      </c>
      <c r="F11" s="50">
        <f t="shared" si="3"/>
        <v>0</v>
      </c>
      <c r="G11" s="50">
        <f t="shared" si="3"/>
        <v>0</v>
      </c>
      <c r="H11" s="50">
        <f t="shared" si="3"/>
        <v>0</v>
      </c>
      <c r="I11" s="50">
        <f t="shared" si="3"/>
        <v>0</v>
      </c>
      <c r="J11" s="50">
        <f t="shared" si="3"/>
        <v>0</v>
      </c>
      <c r="K11" s="50">
        <f t="shared" si="3"/>
        <v>0</v>
      </c>
      <c r="L11" s="50">
        <f t="shared" si="3"/>
        <v>0</v>
      </c>
      <c r="M11" s="50">
        <f t="shared" si="3"/>
        <v>0</v>
      </c>
      <c r="N11" s="50">
        <f t="shared" si="3"/>
        <v>0</v>
      </c>
      <c r="O11" s="50">
        <f t="shared" si="2"/>
        <v>0</v>
      </c>
      <c r="P11" s="50">
        <f t="shared" si="3"/>
        <v>0</v>
      </c>
      <c r="Q11" s="80"/>
      <c r="R11" s="77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</row>
    <row r="12" spans="1:57">
      <c r="A12" s="46"/>
      <c r="B12" s="18" t="s">
        <v>50</v>
      </c>
      <c r="C12" s="14" t="s">
        <v>24</v>
      </c>
      <c r="D12" s="48">
        <v>4</v>
      </c>
      <c r="E12" s="49">
        <f>'E2 Údaje a hodnotícíc tabulky2'!G13</f>
        <v>3704.1874878587687</v>
      </c>
      <c r="F12" s="50">
        <f t="shared" si="3"/>
        <v>3704.1874878587687</v>
      </c>
      <c r="G12" s="50">
        <f t="shared" si="3"/>
        <v>3704.1874878587687</v>
      </c>
      <c r="H12" s="50">
        <f t="shared" si="3"/>
        <v>3704.1874878587687</v>
      </c>
      <c r="I12" s="50">
        <f t="shared" si="3"/>
        <v>3704.1874878587687</v>
      </c>
      <c r="J12" s="50">
        <f t="shared" si="3"/>
        <v>3704.1874878587687</v>
      </c>
      <c r="K12" s="50">
        <f t="shared" si="3"/>
        <v>3704.1874878587687</v>
      </c>
      <c r="L12" s="50">
        <f t="shared" si="3"/>
        <v>3704.1874878587687</v>
      </c>
      <c r="M12" s="50">
        <f t="shared" si="3"/>
        <v>3704.1874878587687</v>
      </c>
      <c r="N12" s="50">
        <f t="shared" si="3"/>
        <v>3704.1874878587687</v>
      </c>
      <c r="O12" s="50">
        <f t="shared" si="2"/>
        <v>3704.1874878587687</v>
      </c>
      <c r="P12" s="50">
        <f t="shared" si="3"/>
        <v>3704.1874878587687</v>
      </c>
      <c r="Q12" s="80"/>
      <c r="R12" s="77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</row>
    <row r="13" spans="1:57" hidden="1">
      <c r="A13" s="46"/>
      <c r="B13" s="18" t="s">
        <v>52</v>
      </c>
      <c r="C13" s="14" t="s">
        <v>24</v>
      </c>
      <c r="D13" s="48">
        <v>7</v>
      </c>
      <c r="E13" s="49">
        <f>'E2 Údaje a hodnotícíc tabulky2'!G14</f>
        <v>0</v>
      </c>
      <c r="F13" s="50">
        <f t="shared" si="3"/>
        <v>0</v>
      </c>
      <c r="G13" s="50">
        <f t="shared" si="3"/>
        <v>0</v>
      </c>
      <c r="H13" s="50">
        <f t="shared" si="3"/>
        <v>0</v>
      </c>
      <c r="I13" s="50">
        <f t="shared" si="3"/>
        <v>0</v>
      </c>
      <c r="J13" s="50">
        <f t="shared" si="3"/>
        <v>0</v>
      </c>
      <c r="K13" s="50">
        <f t="shared" si="3"/>
        <v>0</v>
      </c>
      <c r="L13" s="50">
        <f t="shared" si="3"/>
        <v>0</v>
      </c>
      <c r="M13" s="50">
        <f t="shared" si="3"/>
        <v>0</v>
      </c>
      <c r="N13" s="50">
        <f t="shared" si="3"/>
        <v>0</v>
      </c>
      <c r="O13" s="50">
        <f t="shared" si="2"/>
        <v>0</v>
      </c>
      <c r="P13" s="50">
        <f t="shared" si="3"/>
        <v>0</v>
      </c>
      <c r="Q13" s="80"/>
      <c r="R13" s="77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</row>
    <row r="14" spans="1:57">
      <c r="A14" s="46"/>
      <c r="B14" s="18" t="s">
        <v>54</v>
      </c>
      <c r="C14" s="14" t="s">
        <v>24</v>
      </c>
      <c r="D14" s="48">
        <v>5</v>
      </c>
      <c r="E14" s="49">
        <f>'E2 Údaje a hodnotícíc tabulky2'!G15</f>
        <v>1224.0238600000002</v>
      </c>
      <c r="F14" s="50">
        <f t="shared" si="3"/>
        <v>1224.0238600000002</v>
      </c>
      <c r="G14" s="50">
        <f t="shared" si="3"/>
        <v>1224.0238600000002</v>
      </c>
      <c r="H14" s="50">
        <f t="shared" si="3"/>
        <v>1224.0238600000002</v>
      </c>
      <c r="I14" s="50">
        <f t="shared" si="3"/>
        <v>1224.0238600000002</v>
      </c>
      <c r="J14" s="50">
        <f t="shared" si="3"/>
        <v>1224.0238600000002</v>
      </c>
      <c r="K14" s="50">
        <f t="shared" si="3"/>
        <v>1224.0238600000002</v>
      </c>
      <c r="L14" s="50">
        <f t="shared" si="3"/>
        <v>1224.0238600000002</v>
      </c>
      <c r="M14" s="50">
        <f t="shared" si="3"/>
        <v>1224.0238600000002</v>
      </c>
      <c r="N14" s="50">
        <f t="shared" si="3"/>
        <v>1224.0238600000002</v>
      </c>
      <c r="O14" s="50">
        <f t="shared" si="2"/>
        <v>1224.0238600000002</v>
      </c>
      <c r="P14" s="50">
        <f t="shared" si="3"/>
        <v>1224.0238600000002</v>
      </c>
      <c r="Q14" s="80"/>
      <c r="R14" s="77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</row>
    <row r="15" spans="1:57">
      <c r="A15" s="46"/>
      <c r="B15" s="18" t="s">
        <v>58</v>
      </c>
      <c r="C15" s="14" t="s">
        <v>24</v>
      </c>
      <c r="D15" s="48">
        <v>6</v>
      </c>
      <c r="E15" s="49">
        <f>'E2 Údaje a hodnotícíc tabulky2'!G16</f>
        <v>6586.5436</v>
      </c>
      <c r="F15" s="50">
        <f t="shared" si="3"/>
        <v>6586.5436</v>
      </c>
      <c r="G15" s="50">
        <f t="shared" si="3"/>
        <v>6586.5436</v>
      </c>
      <c r="H15" s="50">
        <f t="shared" si="3"/>
        <v>6586.5436</v>
      </c>
      <c r="I15" s="50">
        <f t="shared" si="3"/>
        <v>6586.5436</v>
      </c>
      <c r="J15" s="50">
        <f t="shared" si="3"/>
        <v>6586.5436</v>
      </c>
      <c r="K15" s="50">
        <f t="shared" si="3"/>
        <v>6586.5436</v>
      </c>
      <c r="L15" s="50">
        <f t="shared" si="3"/>
        <v>6586.5436</v>
      </c>
      <c r="M15" s="50">
        <f t="shared" si="3"/>
        <v>6586.5436</v>
      </c>
      <c r="N15" s="50">
        <f t="shared" si="3"/>
        <v>6586.5436</v>
      </c>
      <c r="O15" s="50">
        <f t="shared" si="2"/>
        <v>6586.5436</v>
      </c>
      <c r="P15" s="50">
        <f t="shared" si="3"/>
        <v>6586.5436</v>
      </c>
      <c r="Q15" s="80"/>
      <c r="R15" s="77"/>
      <c r="S15" s="46"/>
      <c r="T15" s="46"/>
      <c r="U15" s="46"/>
      <c r="V15" s="52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</row>
    <row r="16" spans="1:57" hidden="1">
      <c r="A16" s="46"/>
      <c r="B16" s="18" t="s">
        <v>60</v>
      </c>
      <c r="C16" s="14" t="s">
        <v>24</v>
      </c>
      <c r="D16" s="48">
        <v>10</v>
      </c>
      <c r="E16" s="49">
        <f>'E2 Údaje a hodnotícíc tabulky2'!G17</f>
        <v>0</v>
      </c>
      <c r="F16" s="50">
        <f t="shared" si="3"/>
        <v>0</v>
      </c>
      <c r="G16" s="50">
        <f t="shared" si="3"/>
        <v>0</v>
      </c>
      <c r="H16" s="50">
        <f t="shared" si="3"/>
        <v>0</v>
      </c>
      <c r="I16" s="50">
        <f t="shared" si="3"/>
        <v>0</v>
      </c>
      <c r="J16" s="50">
        <f t="shared" si="3"/>
        <v>0</v>
      </c>
      <c r="K16" s="50">
        <f t="shared" si="3"/>
        <v>0</v>
      </c>
      <c r="L16" s="50">
        <f t="shared" si="3"/>
        <v>0</v>
      </c>
      <c r="M16" s="50">
        <f t="shared" si="3"/>
        <v>0</v>
      </c>
      <c r="N16" s="50">
        <f t="shared" si="3"/>
        <v>0</v>
      </c>
      <c r="O16" s="50">
        <f t="shared" si="2"/>
        <v>0</v>
      </c>
      <c r="P16" s="50">
        <f t="shared" si="3"/>
        <v>0</v>
      </c>
      <c r="Q16" s="80"/>
      <c r="R16" s="77"/>
      <c r="S16" s="46"/>
      <c r="T16" s="46"/>
      <c r="U16" s="46"/>
      <c r="V16" s="52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</row>
    <row r="17" spans="1:57">
      <c r="A17" s="46"/>
      <c r="B17" s="53" t="s">
        <v>72</v>
      </c>
      <c r="C17" s="54" t="s">
        <v>24</v>
      </c>
      <c r="D17" s="54" t="s">
        <v>73</v>
      </c>
      <c r="E17" s="53">
        <f>SUM(F17:P17)</f>
        <v>126662.30442644647</v>
      </c>
      <c r="F17" s="55">
        <f>SUM(F12:F16)</f>
        <v>11514.754947858768</v>
      </c>
      <c r="G17" s="55">
        <f t="shared" si="3"/>
        <v>11514.754947858768</v>
      </c>
      <c r="H17" s="55">
        <f t="shared" si="3"/>
        <v>11514.754947858768</v>
      </c>
      <c r="I17" s="55">
        <f t="shared" si="3"/>
        <v>11514.754947858768</v>
      </c>
      <c r="J17" s="55">
        <f t="shared" si="3"/>
        <v>11514.754947858768</v>
      </c>
      <c r="K17" s="55">
        <f t="shared" si="3"/>
        <v>11514.754947858768</v>
      </c>
      <c r="L17" s="55">
        <f t="shared" si="3"/>
        <v>11514.754947858768</v>
      </c>
      <c r="M17" s="55">
        <f t="shared" si="3"/>
        <v>11514.754947858768</v>
      </c>
      <c r="N17" s="55">
        <f t="shared" si="3"/>
        <v>11514.754947858768</v>
      </c>
      <c r="O17" s="55">
        <f t="shared" si="2"/>
        <v>11514.754947858768</v>
      </c>
      <c r="P17" s="55">
        <f t="shared" si="3"/>
        <v>11514.754947858768</v>
      </c>
      <c r="Q17" s="81"/>
      <c r="R17" s="77"/>
      <c r="S17" s="46"/>
      <c r="T17" s="46"/>
      <c r="U17" s="46"/>
      <c r="V17" s="52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</row>
    <row r="18" spans="1:57">
      <c r="A18" s="43"/>
      <c r="B18" s="119" t="s">
        <v>74</v>
      </c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73"/>
      <c r="R18" s="78"/>
      <c r="S18" s="43"/>
      <c r="T18" s="43"/>
      <c r="U18" s="43"/>
      <c r="V18" s="56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</row>
    <row r="19" spans="1:57">
      <c r="A19" s="46"/>
      <c r="B19" s="47" t="s">
        <v>48</v>
      </c>
      <c r="C19" s="47" t="s">
        <v>49</v>
      </c>
      <c r="D19" s="47" t="s">
        <v>40</v>
      </c>
      <c r="E19" s="47" t="s">
        <v>25</v>
      </c>
      <c r="F19" s="138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79"/>
      <c r="R19" s="77"/>
      <c r="S19" s="46"/>
      <c r="T19" s="46"/>
      <c r="U19" s="46"/>
      <c r="V19" s="52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</row>
    <row r="20" spans="1:57">
      <c r="A20" s="46"/>
      <c r="B20" s="57" t="s">
        <v>50</v>
      </c>
      <c r="C20" s="47" t="s">
        <v>20</v>
      </c>
      <c r="D20" s="48">
        <v>7</v>
      </c>
      <c r="E20" s="49">
        <f t="shared" ref="E20:E29" si="4">SUM(F20:P20)</f>
        <v>0</v>
      </c>
      <c r="F20" s="50">
        <f>'E2 Údaje a hodnotícíc tabulky2'!H21</f>
        <v>0</v>
      </c>
      <c r="G20" s="50">
        <f>'E2 Údaje a hodnotícíc tabulky2'!I21</f>
        <v>0</v>
      </c>
      <c r="H20" s="50">
        <f>'E2 Údaje a hodnotícíc tabulky2'!J21</f>
        <v>0</v>
      </c>
      <c r="I20" s="50">
        <f>'E2 Údaje a hodnotícíc tabulky2'!K21</f>
        <v>0</v>
      </c>
      <c r="J20" s="50">
        <f>'E2 Údaje a hodnotícíc tabulky2'!L21</f>
        <v>0</v>
      </c>
      <c r="K20" s="50">
        <f>'E2 Údaje a hodnotícíc tabulky2'!M21</f>
        <v>0</v>
      </c>
      <c r="L20" s="50">
        <f>'E2 Údaje a hodnotícíc tabulky2'!N21</f>
        <v>0</v>
      </c>
      <c r="M20" s="50">
        <f>'E2 Údaje a hodnotícíc tabulky2'!O21</f>
        <v>0</v>
      </c>
      <c r="N20" s="50">
        <f>'E2 Údaje a hodnotícíc tabulky2'!P21</f>
        <v>0</v>
      </c>
      <c r="O20" s="50">
        <f>'E2 Údaje a hodnotícíc tabulky2'!Q21</f>
        <v>0</v>
      </c>
      <c r="P20" s="50">
        <f>'E2 Údaje a hodnotícíc tabulky2'!R21</f>
        <v>0</v>
      </c>
      <c r="Q20" s="80"/>
      <c r="R20" s="77"/>
      <c r="S20" s="46"/>
      <c r="T20" s="46"/>
      <c r="U20" s="46"/>
      <c r="V20" s="52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</row>
    <row r="21" spans="1:57" hidden="1">
      <c r="A21" s="46"/>
      <c r="B21" s="57" t="s">
        <v>52</v>
      </c>
      <c r="C21" s="47" t="s">
        <v>20</v>
      </c>
      <c r="D21" s="48">
        <v>10</v>
      </c>
      <c r="E21" s="49">
        <f t="shared" si="4"/>
        <v>0</v>
      </c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80"/>
      <c r="R21" s="77"/>
      <c r="S21" s="46"/>
      <c r="T21" s="46"/>
      <c r="U21" s="46"/>
      <c r="V21" s="52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</row>
    <row r="22" spans="1:57">
      <c r="A22" s="46"/>
      <c r="B22" s="57" t="s">
        <v>54</v>
      </c>
      <c r="C22" s="47" t="s">
        <v>55</v>
      </c>
      <c r="D22" s="48">
        <v>8</v>
      </c>
      <c r="E22" s="49">
        <f t="shared" si="4"/>
        <v>0</v>
      </c>
      <c r="F22" s="50">
        <f>'E2 Údaje a hodnotícíc tabulky2'!H23</f>
        <v>0</v>
      </c>
      <c r="G22" s="50">
        <f>'E2 Údaje a hodnotícíc tabulky2'!I23</f>
        <v>0</v>
      </c>
      <c r="H22" s="50">
        <f>'E2 Údaje a hodnotícíc tabulky2'!J23</f>
        <v>0</v>
      </c>
      <c r="I22" s="50">
        <f>'E2 Údaje a hodnotícíc tabulky2'!K23</f>
        <v>0</v>
      </c>
      <c r="J22" s="50">
        <f>'E2 Údaje a hodnotícíc tabulky2'!L23</f>
        <v>0</v>
      </c>
      <c r="K22" s="50">
        <f>'E2 Údaje a hodnotícíc tabulky2'!M23</f>
        <v>0</v>
      </c>
      <c r="L22" s="50">
        <f>'E2 Údaje a hodnotícíc tabulky2'!N23</f>
        <v>0</v>
      </c>
      <c r="M22" s="50">
        <f>'E2 Údaje a hodnotícíc tabulky2'!O23</f>
        <v>0</v>
      </c>
      <c r="N22" s="50">
        <f>'E2 Údaje a hodnotícíc tabulky2'!P23</f>
        <v>0</v>
      </c>
      <c r="O22" s="50">
        <f>'E2 Údaje a hodnotícíc tabulky2'!Q23</f>
        <v>0</v>
      </c>
      <c r="P22" s="50">
        <f>'E2 Údaje a hodnotícíc tabulky2'!R23</f>
        <v>0</v>
      </c>
      <c r="Q22" s="80"/>
      <c r="R22" s="77"/>
      <c r="S22" s="46"/>
      <c r="T22" s="46"/>
      <c r="U22" s="46"/>
      <c r="V22" s="52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</row>
    <row r="23" spans="1:57">
      <c r="A23" s="46"/>
      <c r="B23" s="18" t="s">
        <v>58</v>
      </c>
      <c r="C23" s="47" t="s">
        <v>20</v>
      </c>
      <c r="D23" s="48">
        <v>9</v>
      </c>
      <c r="E23" s="49">
        <f t="shared" si="4"/>
        <v>0</v>
      </c>
      <c r="F23" s="50">
        <f>'E2 Údaje a hodnotícíc tabulky2'!H24</f>
        <v>0</v>
      </c>
      <c r="G23" s="50">
        <f>'E2 Údaje a hodnotícíc tabulky2'!I24</f>
        <v>0</v>
      </c>
      <c r="H23" s="50">
        <f>'E2 Údaje a hodnotícíc tabulky2'!J24</f>
        <v>0</v>
      </c>
      <c r="I23" s="50">
        <f>'E2 Údaje a hodnotícíc tabulky2'!K24</f>
        <v>0</v>
      </c>
      <c r="J23" s="50">
        <f>'E2 Údaje a hodnotícíc tabulky2'!L24</f>
        <v>0</v>
      </c>
      <c r="K23" s="50">
        <f>'E2 Údaje a hodnotícíc tabulky2'!M24</f>
        <v>0</v>
      </c>
      <c r="L23" s="50">
        <f>'E2 Údaje a hodnotícíc tabulky2'!N24</f>
        <v>0</v>
      </c>
      <c r="M23" s="50">
        <f>'E2 Údaje a hodnotícíc tabulky2'!O24</f>
        <v>0</v>
      </c>
      <c r="N23" s="50">
        <f>'E2 Údaje a hodnotícíc tabulky2'!P24</f>
        <v>0</v>
      </c>
      <c r="O23" s="50">
        <f>'E2 Údaje a hodnotícíc tabulky2'!Q24</f>
        <v>0</v>
      </c>
      <c r="P23" s="50">
        <f>'E2 Údaje a hodnotícíc tabulky2'!R24</f>
        <v>0</v>
      </c>
      <c r="Q23" s="80"/>
      <c r="R23" s="77"/>
      <c r="S23" s="46"/>
      <c r="T23" s="46"/>
      <c r="U23" s="46"/>
      <c r="V23" s="52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</row>
    <row r="24" spans="1:57">
      <c r="A24" s="46"/>
      <c r="B24" s="57" t="s">
        <v>50</v>
      </c>
      <c r="C24" s="47" t="s">
        <v>24</v>
      </c>
      <c r="D24" s="48">
        <v>10</v>
      </c>
      <c r="E24" s="49">
        <f t="shared" si="4"/>
        <v>0</v>
      </c>
      <c r="F24" s="50">
        <f>'E2 Údaje a hodnotícíc tabulky2'!H26</f>
        <v>0</v>
      </c>
      <c r="G24" s="50">
        <f>'E2 Údaje a hodnotícíc tabulky2'!I26</f>
        <v>0</v>
      </c>
      <c r="H24" s="50">
        <f>'E2 Údaje a hodnotícíc tabulky2'!J26</f>
        <v>0</v>
      </c>
      <c r="I24" s="50">
        <f>'E2 Údaje a hodnotícíc tabulky2'!K26</f>
        <v>0</v>
      </c>
      <c r="J24" s="50">
        <f>'E2 Údaje a hodnotícíc tabulky2'!L26</f>
        <v>0</v>
      </c>
      <c r="K24" s="50">
        <f>'E2 Údaje a hodnotícíc tabulky2'!M26</f>
        <v>0</v>
      </c>
      <c r="L24" s="50">
        <f>'E2 Údaje a hodnotícíc tabulky2'!N26</f>
        <v>0</v>
      </c>
      <c r="M24" s="50">
        <f>'E2 Údaje a hodnotícíc tabulky2'!O26</f>
        <v>0</v>
      </c>
      <c r="N24" s="50">
        <f>'E2 Údaje a hodnotícíc tabulky2'!P26</f>
        <v>0</v>
      </c>
      <c r="O24" s="50">
        <f>'E2 Údaje a hodnotícíc tabulky2'!Q26</f>
        <v>0</v>
      </c>
      <c r="P24" s="50">
        <f>'E2 Údaje a hodnotícíc tabulky2'!R26</f>
        <v>0</v>
      </c>
      <c r="Q24" s="80"/>
      <c r="R24" s="77"/>
      <c r="S24" s="46"/>
      <c r="T24" s="46"/>
      <c r="U24" s="46"/>
      <c r="V24" s="52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</row>
    <row r="25" spans="1:57" hidden="1">
      <c r="A25" s="46"/>
      <c r="B25" s="57" t="s">
        <v>52</v>
      </c>
      <c r="C25" s="47" t="s">
        <v>24</v>
      </c>
      <c r="D25" s="48">
        <v>10.3333333333333</v>
      </c>
      <c r="E25" s="49">
        <f t="shared" si="4"/>
        <v>0</v>
      </c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80"/>
      <c r="R25" s="77"/>
      <c r="S25" s="46"/>
      <c r="T25" s="46"/>
      <c r="U25" s="46"/>
      <c r="V25" s="52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</row>
    <row r="26" spans="1:57">
      <c r="A26" s="46"/>
      <c r="B26" s="57" t="s">
        <v>54</v>
      </c>
      <c r="C26" s="47" t="s">
        <v>24</v>
      </c>
      <c r="D26" s="48">
        <v>11</v>
      </c>
      <c r="E26" s="49">
        <f t="shared" si="4"/>
        <v>0</v>
      </c>
      <c r="F26" s="50">
        <f>'E2 Údaje a hodnotícíc tabulky2'!H28</f>
        <v>0</v>
      </c>
      <c r="G26" s="50">
        <f>'E2 Údaje a hodnotícíc tabulky2'!I28</f>
        <v>0</v>
      </c>
      <c r="H26" s="50">
        <f>'E2 Údaje a hodnotícíc tabulky2'!J28</f>
        <v>0</v>
      </c>
      <c r="I26" s="50">
        <f>'E2 Údaje a hodnotícíc tabulky2'!K28</f>
        <v>0</v>
      </c>
      <c r="J26" s="50">
        <f>'E2 Údaje a hodnotícíc tabulky2'!L28</f>
        <v>0</v>
      </c>
      <c r="K26" s="50">
        <f>'E2 Údaje a hodnotícíc tabulky2'!M28</f>
        <v>0</v>
      </c>
      <c r="L26" s="50">
        <f>'E2 Údaje a hodnotícíc tabulky2'!N28</f>
        <v>0</v>
      </c>
      <c r="M26" s="50">
        <f>'E2 Údaje a hodnotícíc tabulky2'!O28</f>
        <v>0</v>
      </c>
      <c r="N26" s="50">
        <f>'E2 Údaje a hodnotícíc tabulky2'!P28</f>
        <v>0</v>
      </c>
      <c r="O26" s="50">
        <f>'E2 Údaje a hodnotícíc tabulky2'!Q28</f>
        <v>0</v>
      </c>
      <c r="P26" s="50">
        <f>'E2 Údaje a hodnotícíc tabulky2'!R28</f>
        <v>0</v>
      </c>
      <c r="Q26" s="80"/>
      <c r="R26" s="77"/>
      <c r="S26" s="46"/>
      <c r="T26" s="46"/>
      <c r="U26" s="46"/>
      <c r="V26" s="52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</row>
    <row r="27" spans="1:57">
      <c r="A27" s="46"/>
      <c r="B27" s="18" t="s">
        <v>58</v>
      </c>
      <c r="C27" s="47" t="s">
        <v>24</v>
      </c>
      <c r="D27" s="48">
        <v>12</v>
      </c>
      <c r="E27" s="49">
        <f t="shared" si="4"/>
        <v>0</v>
      </c>
      <c r="F27" s="50">
        <f>'E2 Údaje a hodnotícíc tabulky2'!H29</f>
        <v>0</v>
      </c>
      <c r="G27" s="50">
        <f>'E2 Údaje a hodnotícíc tabulky2'!I29</f>
        <v>0</v>
      </c>
      <c r="H27" s="50">
        <f>'E2 Údaje a hodnotícíc tabulky2'!J29</f>
        <v>0</v>
      </c>
      <c r="I27" s="50">
        <f>'E2 Údaje a hodnotícíc tabulky2'!K29</f>
        <v>0</v>
      </c>
      <c r="J27" s="50">
        <f>'E2 Údaje a hodnotícíc tabulky2'!L29</f>
        <v>0</v>
      </c>
      <c r="K27" s="50">
        <f>'E2 Údaje a hodnotícíc tabulky2'!M29</f>
        <v>0</v>
      </c>
      <c r="L27" s="50">
        <f>'E2 Údaje a hodnotícíc tabulky2'!N29</f>
        <v>0</v>
      </c>
      <c r="M27" s="50">
        <f>'E2 Údaje a hodnotícíc tabulky2'!O29</f>
        <v>0</v>
      </c>
      <c r="N27" s="50">
        <f>'E2 Údaje a hodnotícíc tabulky2'!P29</f>
        <v>0</v>
      </c>
      <c r="O27" s="50">
        <f>'E2 Údaje a hodnotícíc tabulky2'!Q29</f>
        <v>0</v>
      </c>
      <c r="P27" s="50">
        <f>'E2 Údaje a hodnotícíc tabulky2'!R29</f>
        <v>0</v>
      </c>
      <c r="Q27" s="80"/>
      <c r="R27" s="77"/>
      <c r="S27" s="46"/>
      <c r="T27" s="46"/>
      <c r="U27" s="46"/>
      <c r="V27" s="52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</row>
    <row r="28" spans="1:57">
      <c r="A28" s="46"/>
      <c r="B28" s="53" t="s">
        <v>75</v>
      </c>
      <c r="C28" s="54" t="s">
        <v>20</v>
      </c>
      <c r="D28" s="54">
        <v>13</v>
      </c>
      <c r="E28" s="53">
        <f t="shared" si="4"/>
        <v>0</v>
      </c>
      <c r="F28" s="55">
        <f>SUM(F20,F23)</f>
        <v>0</v>
      </c>
      <c r="G28" s="55">
        <f t="shared" ref="G28:P28" si="5">SUM(G20,G23)</f>
        <v>0</v>
      </c>
      <c r="H28" s="55">
        <f t="shared" si="5"/>
        <v>0</v>
      </c>
      <c r="I28" s="55">
        <f t="shared" si="5"/>
        <v>0</v>
      </c>
      <c r="J28" s="55">
        <f t="shared" si="5"/>
        <v>0</v>
      </c>
      <c r="K28" s="55">
        <f t="shared" si="5"/>
        <v>0</v>
      </c>
      <c r="L28" s="55">
        <f t="shared" si="5"/>
        <v>0</v>
      </c>
      <c r="M28" s="55">
        <f t="shared" si="5"/>
        <v>0</v>
      </c>
      <c r="N28" s="55">
        <f t="shared" ref="N28" si="6">SUM(N20,N23)</f>
        <v>0</v>
      </c>
      <c r="O28" s="55">
        <f t="shared" si="5"/>
        <v>0</v>
      </c>
      <c r="P28" s="55">
        <f t="shared" si="5"/>
        <v>0</v>
      </c>
      <c r="Q28" s="81"/>
      <c r="R28" s="77"/>
      <c r="S28" s="46"/>
      <c r="T28" s="46"/>
      <c r="U28" s="46"/>
      <c r="V28" s="52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</row>
    <row r="29" spans="1:57">
      <c r="A29" s="46"/>
      <c r="B29" s="53" t="s">
        <v>76</v>
      </c>
      <c r="C29" s="54" t="s">
        <v>24</v>
      </c>
      <c r="D29" s="54" t="s">
        <v>77</v>
      </c>
      <c r="E29" s="53">
        <f t="shared" si="4"/>
        <v>0</v>
      </c>
      <c r="F29" s="55">
        <f>SUM(F24:F27)</f>
        <v>0</v>
      </c>
      <c r="G29" s="55">
        <f t="shared" ref="G29:P29" si="7">SUM(G24:G27)</f>
        <v>0</v>
      </c>
      <c r="H29" s="55">
        <f t="shared" si="7"/>
        <v>0</v>
      </c>
      <c r="I29" s="55">
        <f t="shared" si="7"/>
        <v>0</v>
      </c>
      <c r="J29" s="55">
        <f t="shared" si="7"/>
        <v>0</v>
      </c>
      <c r="K29" s="55">
        <f t="shared" si="7"/>
        <v>0</v>
      </c>
      <c r="L29" s="55">
        <f t="shared" si="7"/>
        <v>0</v>
      </c>
      <c r="M29" s="55">
        <f t="shared" si="7"/>
        <v>0</v>
      </c>
      <c r="N29" s="55">
        <f t="shared" ref="N29" si="8">SUM(N24:N27)</f>
        <v>0</v>
      </c>
      <c r="O29" s="55">
        <f t="shared" si="7"/>
        <v>0</v>
      </c>
      <c r="P29" s="55">
        <f t="shared" si="7"/>
        <v>0</v>
      </c>
      <c r="Q29" s="81"/>
      <c r="R29" s="77"/>
      <c r="S29" s="46"/>
      <c r="T29" s="46"/>
      <c r="U29" s="46"/>
      <c r="V29" s="52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</row>
    <row r="30" spans="1:57">
      <c r="A30" s="43"/>
      <c r="B30" s="119" t="s">
        <v>78</v>
      </c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7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</row>
    <row r="31" spans="1:57">
      <c r="A31" s="46"/>
      <c r="B31" s="47" t="s">
        <v>48</v>
      </c>
      <c r="C31" s="47" t="s">
        <v>49</v>
      </c>
      <c r="D31" s="47" t="s">
        <v>40</v>
      </c>
      <c r="E31" s="47" t="s">
        <v>25</v>
      </c>
      <c r="F31" s="138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79"/>
      <c r="R31" s="7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</row>
    <row r="32" spans="1:57">
      <c r="A32" s="46"/>
      <c r="B32" s="57" t="s">
        <v>50</v>
      </c>
      <c r="C32" s="47" t="s">
        <v>20</v>
      </c>
      <c r="D32" s="48">
        <v>14</v>
      </c>
      <c r="E32" s="49">
        <f t="shared" ref="E32:E40" si="9">SUM(F32:P32)</f>
        <v>7376.0500000000011</v>
      </c>
      <c r="F32" s="50">
        <f>'E2 Údaje a hodnotícíc tabulky2'!H34</f>
        <v>670.55000000000007</v>
      </c>
      <c r="G32" s="50">
        <f>'E2 Údaje a hodnotícíc tabulky2'!I34</f>
        <v>670.55000000000007</v>
      </c>
      <c r="H32" s="50">
        <f>'E2 Údaje a hodnotícíc tabulky2'!J34</f>
        <v>670.55000000000007</v>
      </c>
      <c r="I32" s="50">
        <f>'E2 Údaje a hodnotícíc tabulky2'!K34</f>
        <v>670.55000000000007</v>
      </c>
      <c r="J32" s="50">
        <f>'E2 Údaje a hodnotícíc tabulky2'!L34</f>
        <v>670.55000000000007</v>
      </c>
      <c r="K32" s="50">
        <f>'E2 Údaje a hodnotícíc tabulky2'!M34</f>
        <v>670.55000000000007</v>
      </c>
      <c r="L32" s="50">
        <f>'E2 Údaje a hodnotícíc tabulky2'!N34</f>
        <v>670.55000000000007</v>
      </c>
      <c r="M32" s="50">
        <f>'E2 Údaje a hodnotícíc tabulky2'!O34</f>
        <v>670.55000000000007</v>
      </c>
      <c r="N32" s="50">
        <f>'E2 Údaje a hodnotícíc tabulky2'!P34</f>
        <v>670.55000000000007</v>
      </c>
      <c r="O32" s="50">
        <f>'E2 Údaje a hodnotícíc tabulky2'!Q34</f>
        <v>670.55000000000007</v>
      </c>
      <c r="P32" s="50">
        <f>'E2 Údaje a hodnotícíc tabulky2'!R34</f>
        <v>670.55000000000007</v>
      </c>
      <c r="Q32" s="80"/>
      <c r="R32" s="77"/>
      <c r="S32" s="51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</row>
    <row r="33" spans="1:57" hidden="1">
      <c r="A33" s="46"/>
      <c r="B33" s="57" t="s">
        <v>52</v>
      </c>
      <c r="C33" s="47" t="s">
        <v>20</v>
      </c>
      <c r="D33" s="48">
        <v>19</v>
      </c>
      <c r="E33" s="49">
        <f t="shared" si="9"/>
        <v>0</v>
      </c>
      <c r="F33" s="50">
        <f>'E2 Údaje a hodnotícíc tabulky2'!H35</f>
        <v>0</v>
      </c>
      <c r="G33" s="50">
        <f>'E2 Údaje a hodnotícíc tabulky2'!I35</f>
        <v>0</v>
      </c>
      <c r="H33" s="50">
        <f>'E2 Údaje a hodnotícíc tabulky2'!J35</f>
        <v>0</v>
      </c>
      <c r="I33" s="50">
        <f>'E2 Údaje a hodnotícíc tabulky2'!K35</f>
        <v>0</v>
      </c>
      <c r="J33" s="50">
        <f>'E2 Údaje a hodnotícíc tabulky2'!L35</f>
        <v>0</v>
      </c>
      <c r="K33" s="50">
        <f>'E2 Údaje a hodnotícíc tabulky2'!M35</f>
        <v>0</v>
      </c>
      <c r="L33" s="50">
        <f>'E2 Údaje a hodnotícíc tabulky2'!N35</f>
        <v>0</v>
      </c>
      <c r="M33" s="50">
        <f>'E2 Údaje a hodnotícíc tabulky2'!O35</f>
        <v>0</v>
      </c>
      <c r="N33" s="50">
        <f>'E2 Údaje a hodnotícíc tabulky2'!P35</f>
        <v>0</v>
      </c>
      <c r="O33" s="50">
        <f>'E2 Údaje a hodnotícíc tabulky2'!Q35</f>
        <v>0</v>
      </c>
      <c r="P33" s="50">
        <f>'E2 Údaje a hodnotícíc tabulky2'!R35</f>
        <v>0</v>
      </c>
      <c r="Q33" s="80"/>
      <c r="R33" s="77"/>
      <c r="S33" s="51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</row>
    <row r="34" spans="1:57">
      <c r="A34" s="46"/>
      <c r="B34" s="57" t="s">
        <v>79</v>
      </c>
      <c r="C34" s="47" t="s">
        <v>55</v>
      </c>
      <c r="D34" s="48">
        <v>15</v>
      </c>
      <c r="E34" s="49">
        <f t="shared" si="9"/>
        <v>154502.33333333334</v>
      </c>
      <c r="F34" s="50">
        <f>'E2 Údaje a hodnotícíc tabulky2'!H36</f>
        <v>14045.666666666666</v>
      </c>
      <c r="G34" s="50">
        <f>'E2 Údaje a hodnotícíc tabulky2'!I36</f>
        <v>14045.666666666666</v>
      </c>
      <c r="H34" s="50">
        <f>'E2 Údaje a hodnotícíc tabulky2'!J36</f>
        <v>14045.666666666666</v>
      </c>
      <c r="I34" s="50">
        <f>'E2 Údaje a hodnotícíc tabulky2'!K36</f>
        <v>14045.666666666666</v>
      </c>
      <c r="J34" s="50">
        <f>'E2 Údaje a hodnotícíc tabulky2'!L36</f>
        <v>14045.666666666666</v>
      </c>
      <c r="K34" s="50">
        <f>'E2 Údaje a hodnotícíc tabulky2'!M36</f>
        <v>14045.666666666666</v>
      </c>
      <c r="L34" s="50">
        <f>'E2 Údaje a hodnotícíc tabulky2'!N36</f>
        <v>14045.666666666666</v>
      </c>
      <c r="M34" s="50">
        <f>'E2 Údaje a hodnotícíc tabulky2'!O36</f>
        <v>14045.666666666666</v>
      </c>
      <c r="N34" s="50">
        <f>'E2 Údaje a hodnotícíc tabulky2'!P36</f>
        <v>14045.666666666666</v>
      </c>
      <c r="O34" s="50">
        <f>'E2 Údaje a hodnotícíc tabulky2'!Q36</f>
        <v>14045.666666666666</v>
      </c>
      <c r="P34" s="50">
        <f>'E2 Údaje a hodnotícíc tabulky2'!R36</f>
        <v>14045.666666666666</v>
      </c>
      <c r="Q34" s="80"/>
      <c r="R34" s="77"/>
      <c r="S34" s="51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</row>
    <row r="35" spans="1:57">
      <c r="A35" s="46"/>
      <c r="B35" s="57" t="s">
        <v>80</v>
      </c>
      <c r="C35" s="47" t="s">
        <v>55</v>
      </c>
      <c r="D35" s="48">
        <v>16</v>
      </c>
      <c r="E35" s="49">
        <f t="shared" si="9"/>
        <v>53599.150000000009</v>
      </c>
      <c r="F35" s="50">
        <f>'E2 Údaje a hodnotícíc tabulky2'!H37</f>
        <v>4872.6499999999996</v>
      </c>
      <c r="G35" s="50">
        <f>'E2 Údaje a hodnotícíc tabulky2'!I37</f>
        <v>4872.6499999999996</v>
      </c>
      <c r="H35" s="50">
        <f>'E2 Údaje a hodnotícíc tabulky2'!J37</f>
        <v>4872.6499999999996</v>
      </c>
      <c r="I35" s="50">
        <f>'E2 Údaje a hodnotícíc tabulky2'!K37</f>
        <v>4872.6499999999996</v>
      </c>
      <c r="J35" s="50">
        <f>'E2 Údaje a hodnotícíc tabulky2'!L37</f>
        <v>4872.6499999999996</v>
      </c>
      <c r="K35" s="50">
        <f>'E2 Údaje a hodnotícíc tabulky2'!M37</f>
        <v>4872.6499999999996</v>
      </c>
      <c r="L35" s="50">
        <f>'E2 Údaje a hodnotícíc tabulky2'!N37</f>
        <v>4872.6499999999996</v>
      </c>
      <c r="M35" s="50">
        <f>'E2 Údaje a hodnotícíc tabulky2'!O37</f>
        <v>4872.6499999999996</v>
      </c>
      <c r="N35" s="50">
        <f>'E2 Údaje a hodnotícíc tabulky2'!P37</f>
        <v>4872.6499999999996</v>
      </c>
      <c r="O35" s="50">
        <f>'E2 Údaje a hodnotícíc tabulky2'!Q37</f>
        <v>4872.6499999999996</v>
      </c>
      <c r="P35" s="50">
        <f>'E2 Údaje a hodnotícíc tabulky2'!R37</f>
        <v>4872.6499999999996</v>
      </c>
      <c r="Q35" s="80"/>
      <c r="R35" s="77"/>
      <c r="S35" s="51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</row>
    <row r="36" spans="1:57">
      <c r="A36" s="46"/>
      <c r="B36" s="57" t="s">
        <v>50</v>
      </c>
      <c r="C36" s="47" t="s">
        <v>24</v>
      </c>
      <c r="D36" s="48">
        <v>17</v>
      </c>
      <c r="E36" s="49">
        <f t="shared" si="9"/>
        <v>40746.062366446458</v>
      </c>
      <c r="F36" s="50">
        <f>'E2 Údaje a hodnotícíc tabulky2'!H39</f>
        <v>3704.1874878587687</v>
      </c>
      <c r="G36" s="50">
        <f>'E2 Údaje a hodnotícíc tabulky2'!I39</f>
        <v>3704.1874878587687</v>
      </c>
      <c r="H36" s="50">
        <f>'E2 Údaje a hodnotícíc tabulky2'!J39</f>
        <v>3704.1874878587687</v>
      </c>
      <c r="I36" s="50">
        <f>'E2 Údaje a hodnotícíc tabulky2'!K39</f>
        <v>3704.1874878587687</v>
      </c>
      <c r="J36" s="50">
        <f>'E2 Údaje a hodnotícíc tabulky2'!L39</f>
        <v>3704.1874878587687</v>
      </c>
      <c r="K36" s="50">
        <f>'E2 Údaje a hodnotícíc tabulky2'!M39</f>
        <v>3704.1874878587687</v>
      </c>
      <c r="L36" s="50">
        <f>'E2 Údaje a hodnotícíc tabulky2'!N39</f>
        <v>3704.1874878587687</v>
      </c>
      <c r="M36" s="50">
        <f>'E2 Údaje a hodnotícíc tabulky2'!O39</f>
        <v>3704.1874878587687</v>
      </c>
      <c r="N36" s="50">
        <f>'E2 Údaje a hodnotícíc tabulky2'!P39</f>
        <v>3704.1874878587687</v>
      </c>
      <c r="O36" s="50">
        <f>'E2 Údaje a hodnotícíc tabulky2'!Q39</f>
        <v>3704.1874878587687</v>
      </c>
      <c r="P36" s="50">
        <f>'E2 Údaje a hodnotícíc tabulky2'!R39</f>
        <v>3704.1874878587687</v>
      </c>
      <c r="Q36" s="80"/>
      <c r="R36" s="77"/>
      <c r="S36" s="51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</row>
    <row r="37" spans="1:57" hidden="1">
      <c r="A37" s="46"/>
      <c r="B37" s="57" t="s">
        <v>52</v>
      </c>
      <c r="C37" s="47" t="s">
        <v>24</v>
      </c>
      <c r="D37" s="48">
        <v>23</v>
      </c>
      <c r="E37" s="49">
        <f t="shared" si="9"/>
        <v>0</v>
      </c>
      <c r="F37" s="50">
        <f>'E2 Údaje a hodnotícíc tabulky2'!H40</f>
        <v>0</v>
      </c>
      <c r="G37" s="50">
        <f>'E2 Údaje a hodnotícíc tabulky2'!I40</f>
        <v>0</v>
      </c>
      <c r="H37" s="50">
        <f>'E2 Údaje a hodnotícíc tabulky2'!J40</f>
        <v>0</v>
      </c>
      <c r="I37" s="50">
        <f>'E2 Údaje a hodnotícíc tabulky2'!K40</f>
        <v>0</v>
      </c>
      <c r="J37" s="50">
        <f>'E2 Údaje a hodnotícíc tabulky2'!L40</f>
        <v>0</v>
      </c>
      <c r="K37" s="50">
        <f>'E2 Údaje a hodnotícíc tabulky2'!M40</f>
        <v>0</v>
      </c>
      <c r="L37" s="50">
        <f>'E2 Údaje a hodnotícíc tabulky2'!N40</f>
        <v>0</v>
      </c>
      <c r="M37" s="50">
        <f>'E2 Údaje a hodnotícíc tabulky2'!O40</f>
        <v>0</v>
      </c>
      <c r="N37" s="50">
        <f>'E2 Údaje a hodnotícíc tabulky2'!P40</f>
        <v>0</v>
      </c>
      <c r="O37" s="50">
        <f>'E2 Údaje a hodnotícíc tabulky2'!Q40</f>
        <v>0</v>
      </c>
      <c r="P37" s="50">
        <f>'E2 Údaje a hodnotícíc tabulky2'!R40</f>
        <v>0</v>
      </c>
      <c r="Q37" s="80"/>
      <c r="R37" s="77"/>
      <c r="S37" s="51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</row>
    <row r="38" spans="1:57">
      <c r="A38" s="46"/>
      <c r="B38" s="57" t="s">
        <v>79</v>
      </c>
      <c r="C38" s="47" t="s">
        <v>24</v>
      </c>
      <c r="D38" s="48">
        <v>18</v>
      </c>
      <c r="E38" s="49">
        <f t="shared" si="9"/>
        <v>13464.262460000005</v>
      </c>
      <c r="F38" s="50">
        <f>'E2 Údaje a hodnotícíc tabulky2'!H41</f>
        <v>1224.0238600000002</v>
      </c>
      <c r="G38" s="50">
        <f>'E2 Údaje a hodnotícíc tabulky2'!I41</f>
        <v>1224.0238600000002</v>
      </c>
      <c r="H38" s="50">
        <f>'E2 Údaje a hodnotícíc tabulky2'!J41</f>
        <v>1224.0238600000002</v>
      </c>
      <c r="I38" s="50">
        <f>'E2 Údaje a hodnotícíc tabulky2'!K41</f>
        <v>1224.0238600000002</v>
      </c>
      <c r="J38" s="50">
        <f>'E2 Údaje a hodnotícíc tabulky2'!L41</f>
        <v>1224.0238600000002</v>
      </c>
      <c r="K38" s="50">
        <f>'E2 Údaje a hodnotícíc tabulky2'!M41</f>
        <v>1224.0238600000002</v>
      </c>
      <c r="L38" s="50">
        <f>'E2 Údaje a hodnotícíc tabulky2'!N41</f>
        <v>1224.0238600000002</v>
      </c>
      <c r="M38" s="50">
        <f>'E2 Údaje a hodnotícíc tabulky2'!O41</f>
        <v>1224.0238600000002</v>
      </c>
      <c r="N38" s="50">
        <f>'E2 Údaje a hodnotícíc tabulky2'!P41</f>
        <v>1224.0238600000002</v>
      </c>
      <c r="O38" s="50">
        <f>'E2 Údaje a hodnotícíc tabulky2'!Q41</f>
        <v>1224.0238600000002</v>
      </c>
      <c r="P38" s="50">
        <f>'E2 Údaje a hodnotícíc tabulky2'!R41</f>
        <v>1224.0238600000002</v>
      </c>
      <c r="Q38" s="80"/>
      <c r="R38" s="77"/>
      <c r="S38" s="51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</row>
    <row r="39" spans="1:57">
      <c r="A39" s="46"/>
      <c r="B39" s="57" t="s">
        <v>80</v>
      </c>
      <c r="C39" s="47" t="s">
        <v>24</v>
      </c>
      <c r="D39" s="48">
        <v>19</v>
      </c>
      <c r="E39" s="49">
        <f t="shared" si="9"/>
        <v>72451.979599999991</v>
      </c>
      <c r="F39" s="50">
        <f>'E2 Údaje a hodnotícíc tabulky2'!H42</f>
        <v>6586.5436</v>
      </c>
      <c r="G39" s="50">
        <f>'E2 Údaje a hodnotícíc tabulky2'!I42</f>
        <v>6586.5436</v>
      </c>
      <c r="H39" s="50">
        <f>'E2 Údaje a hodnotícíc tabulky2'!J42</f>
        <v>6586.5436</v>
      </c>
      <c r="I39" s="50">
        <f>'E2 Údaje a hodnotícíc tabulky2'!K42</f>
        <v>6586.5436</v>
      </c>
      <c r="J39" s="50">
        <f>'E2 Údaje a hodnotícíc tabulky2'!L42</f>
        <v>6586.5436</v>
      </c>
      <c r="K39" s="50">
        <f>'E2 Údaje a hodnotícíc tabulky2'!M42</f>
        <v>6586.5436</v>
      </c>
      <c r="L39" s="50">
        <f>'E2 Údaje a hodnotícíc tabulky2'!N42</f>
        <v>6586.5436</v>
      </c>
      <c r="M39" s="50">
        <f>'E2 Údaje a hodnotícíc tabulky2'!O42</f>
        <v>6586.5436</v>
      </c>
      <c r="N39" s="50">
        <f>'E2 Údaje a hodnotícíc tabulky2'!P42</f>
        <v>6586.5436</v>
      </c>
      <c r="O39" s="50">
        <f>'E2 Údaje a hodnotícíc tabulky2'!Q42</f>
        <v>6586.5436</v>
      </c>
      <c r="P39" s="50">
        <f>'E2 Údaje a hodnotícíc tabulky2'!R42</f>
        <v>6586.5436</v>
      </c>
      <c r="Q39" s="80"/>
      <c r="R39" s="77"/>
      <c r="S39" s="51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</row>
    <row r="40" spans="1:57">
      <c r="A40" s="46"/>
      <c r="B40" s="53" t="s">
        <v>81</v>
      </c>
      <c r="C40" s="54" t="s">
        <v>24</v>
      </c>
      <c r="D40" s="54" t="s">
        <v>82</v>
      </c>
      <c r="E40" s="53">
        <f t="shared" si="9"/>
        <v>126662.30442644647</v>
      </c>
      <c r="F40" s="55">
        <f>SUM(F36:F39)</f>
        <v>11514.754947858768</v>
      </c>
      <c r="G40" s="55">
        <f t="shared" ref="G40:P40" si="10">SUM(G36:G39)</f>
        <v>11514.754947858768</v>
      </c>
      <c r="H40" s="55">
        <f t="shared" si="10"/>
        <v>11514.754947858768</v>
      </c>
      <c r="I40" s="55">
        <f t="shared" si="10"/>
        <v>11514.754947858768</v>
      </c>
      <c r="J40" s="55">
        <f t="shared" si="10"/>
        <v>11514.754947858768</v>
      </c>
      <c r="K40" s="55">
        <f t="shared" si="10"/>
        <v>11514.754947858768</v>
      </c>
      <c r="L40" s="55">
        <f t="shared" si="10"/>
        <v>11514.754947858768</v>
      </c>
      <c r="M40" s="55">
        <f t="shared" si="10"/>
        <v>11514.754947858768</v>
      </c>
      <c r="N40" s="55">
        <f t="shared" ref="N40" si="11">SUM(N36:N39)</f>
        <v>11514.754947858768</v>
      </c>
      <c r="O40" s="55">
        <f t="shared" si="10"/>
        <v>11514.754947858768</v>
      </c>
      <c r="P40" s="55">
        <f t="shared" si="10"/>
        <v>11514.754947858768</v>
      </c>
      <c r="Q40" s="81"/>
      <c r="R40" s="77"/>
      <c r="S40" s="51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</row>
    <row r="41" spans="1:57">
      <c r="A41" s="43"/>
      <c r="B41" s="119" t="s">
        <v>83</v>
      </c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73"/>
      <c r="R41" s="126"/>
      <c r="S41" s="127"/>
      <c r="T41" s="127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57">
      <c r="A42" s="46"/>
      <c r="B42" s="57" t="s">
        <v>84</v>
      </c>
      <c r="C42" s="47" t="s">
        <v>24</v>
      </c>
      <c r="D42" s="48">
        <v>20</v>
      </c>
      <c r="E42" s="49">
        <f>SUM(F42:P42)</f>
        <v>0</v>
      </c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80"/>
      <c r="R42" s="115"/>
      <c r="S42" s="116"/>
      <c r="T42" s="11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</row>
    <row r="43" spans="1:57">
      <c r="A43" s="46"/>
      <c r="B43" s="57" t="s">
        <v>85</v>
      </c>
      <c r="C43" s="47" t="s">
        <v>24</v>
      </c>
      <c r="D43" s="48">
        <v>21</v>
      </c>
      <c r="E43" s="49">
        <f>SUM(F43:P43)</f>
        <v>0</v>
      </c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80"/>
      <c r="R43" s="115"/>
      <c r="S43" s="116"/>
      <c r="T43" s="11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</row>
    <row r="44" spans="1:57">
      <c r="A44" s="46"/>
      <c r="B44" s="53" t="s">
        <v>86</v>
      </c>
      <c r="C44" s="54" t="s">
        <v>24</v>
      </c>
      <c r="D44" s="54" t="s">
        <v>87</v>
      </c>
      <c r="E44" s="53">
        <f>SUM(F44:P44)</f>
        <v>0</v>
      </c>
      <c r="F44" s="55">
        <f>SUM(F42:F43)</f>
        <v>0</v>
      </c>
      <c r="G44" s="55">
        <f t="shared" ref="G44:P44" si="12">SUM(G42:G43)</f>
        <v>0</v>
      </c>
      <c r="H44" s="55">
        <f t="shared" si="12"/>
        <v>0</v>
      </c>
      <c r="I44" s="55">
        <f t="shared" si="12"/>
        <v>0</v>
      </c>
      <c r="J44" s="55">
        <f t="shared" si="12"/>
        <v>0</v>
      </c>
      <c r="K44" s="55">
        <f t="shared" si="12"/>
        <v>0</v>
      </c>
      <c r="L44" s="55">
        <f t="shared" si="12"/>
        <v>0</v>
      </c>
      <c r="M44" s="55">
        <f t="shared" si="12"/>
        <v>0</v>
      </c>
      <c r="N44" s="55">
        <f t="shared" si="12"/>
        <v>0</v>
      </c>
      <c r="O44" s="55">
        <f t="shared" si="12"/>
        <v>0</v>
      </c>
      <c r="P44" s="55">
        <f t="shared" si="12"/>
        <v>0</v>
      </c>
      <c r="Q44" s="81"/>
      <c r="R44" s="117"/>
      <c r="S44" s="118"/>
      <c r="T44" s="118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</row>
    <row r="45" spans="1:57">
      <c r="A45" s="43"/>
      <c r="B45" s="119" t="s">
        <v>88</v>
      </c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7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57">
      <c r="A46" s="46"/>
      <c r="B46" s="57" t="s">
        <v>89</v>
      </c>
      <c r="C46" s="47" t="s">
        <v>24</v>
      </c>
      <c r="D46" s="48">
        <v>22</v>
      </c>
      <c r="E46" s="49">
        <f>SUM(F46:P46)</f>
        <v>0</v>
      </c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80"/>
      <c r="R46" s="7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</row>
    <row r="47" spans="1:57">
      <c r="A47" s="46"/>
      <c r="B47" s="57" t="s">
        <v>90</v>
      </c>
      <c r="C47" s="47" t="s">
        <v>24</v>
      </c>
      <c r="D47" s="48">
        <v>23</v>
      </c>
      <c r="E47" s="49">
        <f>SUM(F47:P47)</f>
        <v>0</v>
      </c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80"/>
      <c r="R47" s="7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</row>
    <row r="48" spans="1:57">
      <c r="A48" s="46"/>
      <c r="B48" s="57" t="s">
        <v>91</v>
      </c>
      <c r="C48" s="47" t="s">
        <v>24</v>
      </c>
      <c r="D48" s="48">
        <v>24</v>
      </c>
      <c r="E48" s="49">
        <f>SUM(F48:P48)</f>
        <v>0</v>
      </c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80"/>
      <c r="R48" s="7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</row>
    <row r="49" spans="1:57">
      <c r="A49" s="46"/>
      <c r="B49" s="53" t="s">
        <v>92</v>
      </c>
      <c r="C49" s="54" t="s">
        <v>24</v>
      </c>
      <c r="D49" s="54" t="s">
        <v>93</v>
      </c>
      <c r="E49" s="53">
        <f>SUM(F49:P49)</f>
        <v>0</v>
      </c>
      <c r="F49" s="55">
        <f>SUM(F46:F48)</f>
        <v>0</v>
      </c>
      <c r="G49" s="55">
        <f t="shared" ref="G49:P49" si="13">SUM(G46:G48)</f>
        <v>0</v>
      </c>
      <c r="H49" s="55">
        <f t="shared" si="13"/>
        <v>0</v>
      </c>
      <c r="I49" s="55">
        <f t="shared" si="13"/>
        <v>0</v>
      </c>
      <c r="J49" s="55">
        <f t="shared" si="13"/>
        <v>0</v>
      </c>
      <c r="K49" s="55">
        <f t="shared" si="13"/>
        <v>0</v>
      </c>
      <c r="L49" s="55">
        <f t="shared" si="13"/>
        <v>0</v>
      </c>
      <c r="M49" s="55">
        <f t="shared" si="13"/>
        <v>0</v>
      </c>
      <c r="N49" s="55">
        <f t="shared" si="13"/>
        <v>0</v>
      </c>
      <c r="O49" s="55">
        <f t="shared" si="13"/>
        <v>0</v>
      </c>
      <c r="P49" s="55">
        <f t="shared" si="13"/>
        <v>0</v>
      </c>
      <c r="Q49" s="81"/>
      <c r="R49" s="7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</row>
    <row r="50" spans="1:57">
      <c r="A50" s="43"/>
      <c r="B50" s="119" t="s">
        <v>94</v>
      </c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73"/>
      <c r="R50" s="120"/>
      <c r="S50" s="120"/>
      <c r="T50" s="121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>
      <c r="A51" s="46"/>
      <c r="B51" s="53" t="s">
        <v>95</v>
      </c>
      <c r="C51" s="54" t="s">
        <v>24</v>
      </c>
      <c r="D51" s="54" t="s">
        <v>96</v>
      </c>
      <c r="E51" s="55">
        <f>SUM(F51:P51)</f>
        <v>0</v>
      </c>
      <c r="F51" s="55">
        <f>SUM(F44,F49)</f>
        <v>0</v>
      </c>
      <c r="G51" s="55">
        <f t="shared" ref="G51:P51" si="14">SUM(G44,G49)</f>
        <v>0</v>
      </c>
      <c r="H51" s="55">
        <f t="shared" si="14"/>
        <v>0</v>
      </c>
      <c r="I51" s="55">
        <f t="shared" si="14"/>
        <v>0</v>
      </c>
      <c r="J51" s="55">
        <f t="shared" si="14"/>
        <v>0</v>
      </c>
      <c r="K51" s="55">
        <f t="shared" si="14"/>
        <v>0</v>
      </c>
      <c r="L51" s="55">
        <f t="shared" si="14"/>
        <v>0</v>
      </c>
      <c r="M51" s="55">
        <f t="shared" si="14"/>
        <v>0</v>
      </c>
      <c r="N51" s="55">
        <f t="shared" si="14"/>
        <v>0</v>
      </c>
      <c r="O51" s="55">
        <f t="shared" si="14"/>
        <v>0</v>
      </c>
      <c r="P51" s="55">
        <f t="shared" si="14"/>
        <v>0</v>
      </c>
      <c r="Q51" s="81"/>
      <c r="R51" s="122"/>
      <c r="S51" s="122"/>
      <c r="T51" s="123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</row>
    <row r="52" spans="1:57">
      <c r="A52" s="43"/>
      <c r="B52" s="119" t="s">
        <v>97</v>
      </c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73"/>
      <c r="R52" s="122"/>
      <c r="S52" s="122"/>
      <c r="T52" s="12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</row>
    <row r="53" spans="1:57">
      <c r="A53" s="46"/>
      <c r="B53" s="53" t="s">
        <v>98</v>
      </c>
      <c r="C53" s="54" t="s">
        <v>24</v>
      </c>
      <c r="D53" s="54" t="s">
        <v>99</v>
      </c>
      <c r="E53" s="55">
        <f>SUM(F53:P53)</f>
        <v>126662.30442644647</v>
      </c>
      <c r="F53" s="55">
        <f>F40+F51</f>
        <v>11514.754947858768</v>
      </c>
      <c r="G53" s="55">
        <f t="shared" ref="G53:P53" si="15">G40+G51</f>
        <v>11514.754947858768</v>
      </c>
      <c r="H53" s="55">
        <f t="shared" si="15"/>
        <v>11514.754947858768</v>
      </c>
      <c r="I53" s="55">
        <f t="shared" si="15"/>
        <v>11514.754947858768</v>
      </c>
      <c r="J53" s="55">
        <f t="shared" si="15"/>
        <v>11514.754947858768</v>
      </c>
      <c r="K53" s="55">
        <f t="shared" si="15"/>
        <v>11514.754947858768</v>
      </c>
      <c r="L53" s="55">
        <f t="shared" si="15"/>
        <v>11514.754947858768</v>
      </c>
      <c r="M53" s="55">
        <f t="shared" si="15"/>
        <v>11514.754947858768</v>
      </c>
      <c r="N53" s="55">
        <f t="shared" si="15"/>
        <v>11514.754947858768</v>
      </c>
      <c r="O53" s="55">
        <f t="shared" si="15"/>
        <v>11514.754947858768</v>
      </c>
      <c r="P53" s="55">
        <f t="shared" si="15"/>
        <v>11514.754947858768</v>
      </c>
      <c r="Q53" s="81"/>
      <c r="R53" s="124"/>
      <c r="S53" s="124"/>
      <c r="T53" s="125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</row>
    <row r="54" spans="1:57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74"/>
      <c r="R54" s="75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</row>
    <row r="55" spans="1:57">
      <c r="A55" s="42"/>
      <c r="B55" s="60" t="s">
        <v>100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74"/>
      <c r="R55" s="75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</row>
    <row r="56" spans="1:57">
      <c r="A56" s="42"/>
      <c r="B56" s="60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74"/>
      <c r="R56" s="75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</row>
    <row r="57" spans="1:57">
      <c r="A57" s="43"/>
      <c r="B57" s="111" t="s">
        <v>101</v>
      </c>
      <c r="C57" s="111"/>
      <c r="D57" s="111"/>
      <c r="E57" s="111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74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>
      <c r="A58" s="43"/>
      <c r="B58" s="61" t="s">
        <v>102</v>
      </c>
      <c r="C58" s="62" t="s">
        <v>103</v>
      </c>
      <c r="D58" s="112">
        <f>E51/1000</f>
        <v>0</v>
      </c>
      <c r="E58" s="113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74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>
      <c r="A59" s="43"/>
      <c r="B59" s="61" t="s">
        <v>104</v>
      </c>
      <c r="C59" s="62" t="s">
        <v>103</v>
      </c>
      <c r="D59" s="112">
        <f>E29/1000</f>
        <v>0</v>
      </c>
      <c r="E59" s="113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74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>
      <c r="A60" s="43"/>
      <c r="B60" s="63" t="s">
        <v>101</v>
      </c>
      <c r="C60" s="64" t="s">
        <v>105</v>
      </c>
      <c r="D60" s="114">
        <f>D58-D59</f>
        <v>0</v>
      </c>
      <c r="E60" s="114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74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74"/>
      <c r="R61" s="75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</row>
    <row r="62" spans="1:57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74"/>
      <c r="R62" s="75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</row>
    <row r="63" spans="1:57">
      <c r="A63" s="43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74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>
      <c r="A64" s="43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74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>
      <c r="A65" s="43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74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>
      <c r="A66" s="43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74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74"/>
    </row>
    <row r="68" spans="1:57"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74"/>
    </row>
    <row r="69" spans="1:57"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74"/>
    </row>
    <row r="70" spans="1:57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74"/>
    </row>
    <row r="71" spans="1:57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70"/>
    </row>
    <row r="72" spans="1:57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70"/>
    </row>
    <row r="73" spans="1:57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70"/>
    </row>
    <row r="74" spans="1:57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70"/>
    </row>
    <row r="75" spans="1:57"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70"/>
    </row>
    <row r="76" spans="1:57"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70"/>
    </row>
    <row r="77" spans="1:57"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70"/>
    </row>
    <row r="78" spans="1:57"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70"/>
    </row>
    <row r="79" spans="1:57"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70"/>
    </row>
    <row r="80" spans="1:57"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70"/>
    </row>
    <row r="81" spans="2:17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70"/>
    </row>
    <row r="82" spans="2:17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70"/>
    </row>
    <row r="83" spans="2:17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70"/>
    </row>
    <row r="84" spans="2:17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70"/>
    </row>
    <row r="85" spans="2:17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70"/>
    </row>
    <row r="86" spans="2:17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70"/>
    </row>
    <row r="87" spans="2:17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70"/>
    </row>
    <row r="88" spans="2:17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70"/>
    </row>
    <row r="89" spans="2:17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70"/>
    </row>
    <row r="90" spans="2:17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70"/>
    </row>
    <row r="91" spans="2:17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70"/>
    </row>
    <row r="92" spans="2:17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70"/>
    </row>
    <row r="93" spans="2:17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70"/>
    </row>
    <row r="94" spans="2:17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70"/>
    </row>
    <row r="95" spans="2:17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70"/>
    </row>
    <row r="96" spans="2:17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70"/>
    </row>
    <row r="97" spans="2:17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70"/>
    </row>
    <row r="98" spans="2:17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70"/>
    </row>
    <row r="99" spans="2:17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70"/>
    </row>
    <row r="100" spans="2:17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70"/>
    </row>
    <row r="101" spans="2:17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70"/>
    </row>
    <row r="102" spans="2:17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70"/>
    </row>
    <row r="103" spans="2:17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70"/>
    </row>
    <row r="104" spans="2:17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70"/>
    </row>
    <row r="105" spans="2:17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70"/>
    </row>
    <row r="106" spans="2:17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70"/>
    </row>
    <row r="107" spans="2:17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70"/>
    </row>
    <row r="108" spans="2:17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70"/>
    </row>
    <row r="109" spans="2:17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70"/>
    </row>
    <row r="110" spans="2:17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70"/>
    </row>
    <row r="111" spans="2:17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70"/>
    </row>
    <row r="112" spans="2:17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70"/>
    </row>
    <row r="113" spans="2:17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70"/>
    </row>
    <row r="114" spans="2:17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70"/>
    </row>
    <row r="115" spans="2:17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70"/>
    </row>
    <row r="116" spans="2:17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70"/>
    </row>
    <row r="117" spans="2:17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70"/>
    </row>
    <row r="118" spans="2:17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70"/>
    </row>
    <row r="119" spans="2:17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70"/>
    </row>
    <row r="120" spans="2:17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70"/>
    </row>
    <row r="121" spans="2:17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70"/>
    </row>
    <row r="122" spans="2:17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70"/>
    </row>
    <row r="123" spans="2:17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70"/>
    </row>
    <row r="124" spans="2:17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70"/>
    </row>
    <row r="125" spans="2:17"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70"/>
    </row>
    <row r="126" spans="2:17"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70"/>
    </row>
    <row r="127" spans="2:17"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70"/>
    </row>
    <row r="128" spans="2:17"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70"/>
    </row>
    <row r="129" spans="2:17"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70"/>
    </row>
    <row r="130" spans="2:17"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70"/>
    </row>
    <row r="131" spans="2:17"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70"/>
    </row>
    <row r="132" spans="2:17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70"/>
    </row>
    <row r="133" spans="2:17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70"/>
    </row>
    <row r="134" spans="2:17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70"/>
    </row>
    <row r="135" spans="2:17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70"/>
    </row>
    <row r="136" spans="2:17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70"/>
    </row>
    <row r="137" spans="2:17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70"/>
    </row>
    <row r="138" spans="2:17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70"/>
    </row>
    <row r="139" spans="2:17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70"/>
    </row>
    <row r="140" spans="2:17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70"/>
    </row>
    <row r="141" spans="2:17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70"/>
    </row>
    <row r="142" spans="2:17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70"/>
    </row>
    <row r="143" spans="2:17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70"/>
    </row>
    <row r="144" spans="2:17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70"/>
    </row>
    <row r="145" spans="2:17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70"/>
    </row>
    <row r="146" spans="2:17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70"/>
    </row>
    <row r="147" spans="2:17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70"/>
    </row>
    <row r="148" spans="2:17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70"/>
    </row>
    <row r="149" spans="2:17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70"/>
    </row>
    <row r="150" spans="2:17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70"/>
    </row>
    <row r="151" spans="2:17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70"/>
    </row>
    <row r="152" spans="2:17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70"/>
    </row>
    <row r="153" spans="2:17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70"/>
    </row>
    <row r="154" spans="2:17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70"/>
    </row>
    <row r="155" spans="2:17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70"/>
    </row>
    <row r="156" spans="2:17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70"/>
    </row>
    <row r="157" spans="2:17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70"/>
    </row>
    <row r="158" spans="2:17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70"/>
    </row>
    <row r="159" spans="2:17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70"/>
    </row>
    <row r="160" spans="2:17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70"/>
    </row>
    <row r="161" spans="2:17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70"/>
    </row>
    <row r="162" spans="2:17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70"/>
    </row>
    <row r="163" spans="2:17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70"/>
    </row>
    <row r="164" spans="2:17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70"/>
    </row>
    <row r="165" spans="2:17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70"/>
    </row>
    <row r="166" spans="2:17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70"/>
    </row>
    <row r="167" spans="2:17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70"/>
    </row>
    <row r="168" spans="2:17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70"/>
    </row>
    <row r="169" spans="2:17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70"/>
    </row>
    <row r="170" spans="2:17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70"/>
    </row>
    <row r="171" spans="2:17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70"/>
    </row>
    <row r="172" spans="2:17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70"/>
    </row>
    <row r="173" spans="2:17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70"/>
    </row>
    <row r="174" spans="2:17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70"/>
    </row>
    <row r="175" spans="2:17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70"/>
    </row>
    <row r="176" spans="2:17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70"/>
    </row>
    <row r="177" spans="2:17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70"/>
    </row>
    <row r="178" spans="2:17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70"/>
    </row>
    <row r="179" spans="2:17"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70"/>
    </row>
    <row r="180" spans="2:17"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70"/>
    </row>
    <row r="181" spans="2:17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70"/>
    </row>
    <row r="182" spans="2:17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70"/>
    </row>
    <row r="183" spans="2:17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70"/>
    </row>
    <row r="184" spans="2:17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70"/>
    </row>
    <row r="185" spans="2:17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70"/>
    </row>
    <row r="186" spans="2:17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70"/>
    </row>
    <row r="187" spans="2:17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70"/>
    </row>
    <row r="188" spans="2:17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70"/>
    </row>
    <row r="189" spans="2:17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70"/>
    </row>
    <row r="190" spans="2:17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70"/>
    </row>
    <row r="191" spans="2:17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70"/>
    </row>
    <row r="192" spans="2:17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70"/>
    </row>
    <row r="193" spans="2:17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70"/>
    </row>
    <row r="194" spans="2:17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70"/>
    </row>
    <row r="195" spans="2:17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70"/>
    </row>
    <row r="196" spans="2:17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70"/>
    </row>
    <row r="197" spans="2:17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70"/>
    </row>
    <row r="198" spans="2:17"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70"/>
    </row>
    <row r="199" spans="2:17"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70"/>
    </row>
    <row r="200" spans="2:17"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70"/>
    </row>
    <row r="201" spans="2:17"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70"/>
    </row>
    <row r="202" spans="2:17"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70"/>
    </row>
    <row r="203" spans="2:17"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70"/>
    </row>
    <row r="204" spans="2:17"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70"/>
    </row>
    <row r="205" spans="2:17"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70"/>
    </row>
    <row r="206" spans="2:17"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70"/>
    </row>
    <row r="207" spans="2:17"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70"/>
    </row>
    <row r="208" spans="2:17"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70"/>
    </row>
    <row r="209" spans="2:17"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70"/>
    </row>
    <row r="210" spans="2:17"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70"/>
    </row>
    <row r="211" spans="2:17"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70"/>
    </row>
    <row r="212" spans="2:17"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70"/>
    </row>
    <row r="213" spans="2:17"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70"/>
    </row>
    <row r="214" spans="2:17"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70"/>
    </row>
    <row r="215" spans="2:17"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70"/>
    </row>
    <row r="216" spans="2:17"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70"/>
    </row>
    <row r="217" spans="2:17"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70"/>
    </row>
    <row r="218" spans="2:17"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70"/>
    </row>
    <row r="219" spans="2:17"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70"/>
    </row>
    <row r="220" spans="2:17"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70"/>
    </row>
    <row r="221" spans="2:17"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70"/>
    </row>
    <row r="222" spans="2:17"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70"/>
    </row>
    <row r="223" spans="2:17"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70"/>
    </row>
    <row r="224" spans="2:17"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70"/>
    </row>
    <row r="225" spans="2:17"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70"/>
    </row>
    <row r="226" spans="2:17"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70"/>
    </row>
    <row r="227" spans="2:17"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70"/>
    </row>
    <row r="228" spans="2:17"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70"/>
    </row>
    <row r="229" spans="2:17"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70"/>
    </row>
    <row r="230" spans="2:17"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70"/>
    </row>
    <row r="231" spans="2:17"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70"/>
    </row>
    <row r="232" spans="2:17"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70"/>
    </row>
    <row r="233" spans="2:17"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70"/>
    </row>
    <row r="234" spans="2:17"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70"/>
    </row>
    <row r="235" spans="2:17"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70"/>
    </row>
    <row r="236" spans="2:17"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70"/>
    </row>
    <row r="237" spans="2:17"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70"/>
    </row>
    <row r="238" spans="2:17"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70"/>
    </row>
    <row r="239" spans="2:17"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70"/>
    </row>
    <row r="240" spans="2:17"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70"/>
    </row>
    <row r="241" spans="2:17"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70"/>
    </row>
    <row r="242" spans="2:17"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70"/>
    </row>
    <row r="243" spans="2:17"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70"/>
    </row>
    <row r="244" spans="2:17"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70"/>
    </row>
    <row r="245" spans="2:17"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70"/>
    </row>
    <row r="246" spans="2:17"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70"/>
    </row>
    <row r="247" spans="2:17"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70"/>
    </row>
    <row r="248" spans="2:17"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70"/>
    </row>
    <row r="249" spans="2:17"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70"/>
    </row>
    <row r="250" spans="2:17"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70"/>
    </row>
    <row r="251" spans="2:17"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70"/>
    </row>
    <row r="252" spans="2:17"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70"/>
    </row>
    <row r="253" spans="2:17"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70"/>
    </row>
    <row r="254" spans="2:17"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70"/>
    </row>
    <row r="255" spans="2:17"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70"/>
    </row>
    <row r="256" spans="2:17"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70"/>
    </row>
    <row r="257" spans="2:17"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70"/>
    </row>
    <row r="258" spans="2:17"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70"/>
    </row>
    <row r="259" spans="2:17"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70"/>
    </row>
    <row r="260" spans="2:17"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70"/>
    </row>
    <row r="261" spans="2:17"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70"/>
    </row>
    <row r="262" spans="2:17"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70"/>
    </row>
    <row r="263" spans="2:17"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70"/>
    </row>
    <row r="264" spans="2:17"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70"/>
    </row>
    <row r="265" spans="2:17"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70"/>
    </row>
    <row r="266" spans="2:17"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70"/>
    </row>
    <row r="267" spans="2:17"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70"/>
    </row>
    <row r="268" spans="2:17"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70"/>
    </row>
    <row r="269" spans="2:17"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70"/>
    </row>
    <row r="270" spans="2:17"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70"/>
    </row>
    <row r="271" spans="2:17"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70"/>
    </row>
    <row r="272" spans="2:17"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70"/>
    </row>
    <row r="273" spans="2:17"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70"/>
    </row>
    <row r="274" spans="2:17"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70"/>
    </row>
    <row r="275" spans="2:17"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70"/>
    </row>
    <row r="276" spans="2:17"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70"/>
    </row>
    <row r="277" spans="2:17"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70"/>
    </row>
    <row r="278" spans="2:17"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70"/>
    </row>
    <row r="279" spans="2:17"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70"/>
    </row>
    <row r="280" spans="2:17"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70"/>
    </row>
    <row r="281" spans="2:17"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70"/>
    </row>
    <row r="282" spans="2:17"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70"/>
    </row>
    <row r="283" spans="2:17"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70"/>
    </row>
    <row r="284" spans="2:17"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70"/>
    </row>
    <row r="285" spans="2:17"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70"/>
    </row>
    <row r="286" spans="2:17"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70"/>
    </row>
    <row r="287" spans="2:17"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70"/>
    </row>
    <row r="288" spans="2:17"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70"/>
    </row>
    <row r="289" spans="2:17"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70"/>
    </row>
    <row r="290" spans="2:17"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70"/>
    </row>
    <row r="291" spans="2:17"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70"/>
    </row>
    <row r="292" spans="2:17"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70"/>
    </row>
    <row r="293" spans="2:17"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70"/>
    </row>
    <row r="294" spans="2:17"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70"/>
    </row>
    <row r="295" spans="2:17"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70"/>
    </row>
    <row r="296" spans="2:17"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70"/>
    </row>
    <row r="297" spans="2:17"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70"/>
    </row>
    <row r="298" spans="2:17"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70"/>
    </row>
    <row r="299" spans="2:17"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70"/>
    </row>
    <row r="300" spans="2:17"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70"/>
    </row>
    <row r="301" spans="2:17"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70"/>
    </row>
    <row r="302" spans="2:17"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70"/>
    </row>
    <row r="303" spans="2:17"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70"/>
    </row>
    <row r="304" spans="2:17"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70"/>
    </row>
    <row r="305" spans="2:17"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70"/>
    </row>
    <row r="306" spans="2:17"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70"/>
    </row>
    <row r="307" spans="2:17"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70"/>
    </row>
    <row r="308" spans="2:17"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70"/>
    </row>
    <row r="309" spans="2:17"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70"/>
    </row>
    <row r="310" spans="2:17"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70"/>
    </row>
    <row r="311" spans="2:17"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70"/>
    </row>
    <row r="312" spans="2:17"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70"/>
    </row>
    <row r="313" spans="2:17"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70"/>
    </row>
    <row r="314" spans="2:17"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70"/>
    </row>
    <row r="315" spans="2:17"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70"/>
    </row>
    <row r="316" spans="2:17"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70"/>
    </row>
    <row r="317" spans="2:17"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70"/>
    </row>
    <row r="318" spans="2:17"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70"/>
    </row>
    <row r="319" spans="2:17"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70"/>
    </row>
    <row r="320" spans="2:17"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70"/>
    </row>
    <row r="321" spans="2:17"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70"/>
    </row>
    <row r="322" spans="2:17"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70"/>
    </row>
    <row r="323" spans="2:17"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70"/>
    </row>
    <row r="324" spans="2:17"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70"/>
    </row>
    <row r="325" spans="2:17"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70"/>
    </row>
    <row r="326" spans="2:17"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70"/>
    </row>
    <row r="327" spans="2:17"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70"/>
    </row>
    <row r="328" spans="2:17"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70"/>
    </row>
    <row r="329" spans="2:17"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70"/>
    </row>
    <row r="330" spans="2:17"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70"/>
    </row>
    <row r="331" spans="2:17"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70"/>
    </row>
    <row r="332" spans="2:17"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70"/>
    </row>
    <row r="333" spans="2:17"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70"/>
    </row>
    <row r="334" spans="2:17"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70"/>
    </row>
    <row r="335" spans="2:17"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70"/>
    </row>
    <row r="336" spans="2:17"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70"/>
    </row>
    <row r="337" spans="2:17"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70"/>
    </row>
    <row r="338" spans="2:17"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70"/>
    </row>
    <row r="339" spans="2:17"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70"/>
    </row>
    <row r="340" spans="2:17"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70"/>
    </row>
    <row r="341" spans="2:17"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70"/>
    </row>
    <row r="342" spans="2:17"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70"/>
    </row>
    <row r="343" spans="2:17"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70"/>
    </row>
    <row r="344" spans="2:17"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70"/>
    </row>
    <row r="345" spans="2:17"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70"/>
    </row>
    <row r="346" spans="2:17"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70"/>
    </row>
    <row r="347" spans="2:17"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70"/>
    </row>
    <row r="348" spans="2:17"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70"/>
    </row>
    <row r="349" spans="2:17"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70"/>
    </row>
    <row r="350" spans="2:17"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70"/>
    </row>
    <row r="351" spans="2:17"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70"/>
    </row>
    <row r="352" spans="2:17"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70"/>
    </row>
    <row r="353" spans="2:17"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70"/>
    </row>
    <row r="354" spans="2:17"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70"/>
    </row>
    <row r="355" spans="2:17"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70"/>
    </row>
    <row r="356" spans="2:17"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70"/>
    </row>
    <row r="357" spans="2:17"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70"/>
    </row>
    <row r="358" spans="2:17"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70"/>
    </row>
    <row r="359" spans="2:17"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70"/>
    </row>
    <row r="360" spans="2:17"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70"/>
    </row>
    <row r="361" spans="2:17"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70"/>
    </row>
    <row r="362" spans="2:17"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70"/>
    </row>
    <row r="363" spans="2:17"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70"/>
    </row>
    <row r="364" spans="2:17"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70"/>
    </row>
    <row r="365" spans="2:17"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70"/>
    </row>
    <row r="366" spans="2:17"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70"/>
    </row>
    <row r="367" spans="2:17"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70"/>
    </row>
    <row r="368" spans="2:17"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70"/>
    </row>
    <row r="369" spans="2:17"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70"/>
    </row>
    <row r="370" spans="2:17"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70"/>
    </row>
    <row r="371" spans="2:17"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70"/>
    </row>
    <row r="372" spans="2:17"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70"/>
    </row>
    <row r="373" spans="2:17"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70"/>
    </row>
    <row r="374" spans="2:17"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70"/>
    </row>
    <row r="375" spans="2:17"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70"/>
    </row>
    <row r="376" spans="2:17"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70"/>
    </row>
    <row r="377" spans="2:17"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70"/>
    </row>
    <row r="378" spans="2:17"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70"/>
    </row>
    <row r="379" spans="2:17"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70"/>
    </row>
    <row r="380" spans="2:17"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70"/>
    </row>
    <row r="381" spans="2:17"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70"/>
    </row>
    <row r="382" spans="2:17"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70"/>
    </row>
    <row r="383" spans="2:17"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70"/>
    </row>
    <row r="384" spans="2:17"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70"/>
    </row>
    <row r="385" spans="2:17"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70"/>
    </row>
    <row r="386" spans="2:17"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70"/>
    </row>
    <row r="387" spans="2:17"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70"/>
    </row>
    <row r="388" spans="2:17"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70"/>
    </row>
    <row r="389" spans="2:17"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70"/>
    </row>
    <row r="390" spans="2:17"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70"/>
    </row>
    <row r="391" spans="2:17"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70"/>
    </row>
    <row r="392" spans="2:17"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70"/>
    </row>
    <row r="393" spans="2:17"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70"/>
    </row>
    <row r="394" spans="2:17"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70"/>
    </row>
    <row r="395" spans="2:17"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70"/>
    </row>
    <row r="396" spans="2:17"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70"/>
    </row>
    <row r="397" spans="2:17"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70"/>
    </row>
    <row r="398" spans="2:17"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70"/>
    </row>
    <row r="399" spans="2:17"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70"/>
    </row>
    <row r="400" spans="2:17"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70"/>
    </row>
    <row r="401" spans="2:17"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70"/>
    </row>
    <row r="402" spans="2:17"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70"/>
    </row>
    <row r="403" spans="2:17"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70"/>
    </row>
    <row r="404" spans="2:17"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70"/>
    </row>
    <row r="405" spans="2:17"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70"/>
    </row>
    <row r="406" spans="2:17"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70"/>
    </row>
    <row r="407" spans="2:17"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70"/>
    </row>
    <row r="408" spans="2:17"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70"/>
    </row>
    <row r="409" spans="2:17"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70"/>
    </row>
    <row r="410" spans="2:17"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70"/>
    </row>
    <row r="411" spans="2:17"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70"/>
    </row>
    <row r="412" spans="2:17"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70"/>
    </row>
    <row r="413" spans="2:17"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70"/>
    </row>
    <row r="414" spans="2:17"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70"/>
    </row>
    <row r="415" spans="2:17"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70"/>
    </row>
    <row r="416" spans="2:17"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70"/>
    </row>
    <row r="417" spans="2:17"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70"/>
    </row>
    <row r="418" spans="2:17"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70"/>
    </row>
    <row r="419" spans="2:17"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70"/>
    </row>
    <row r="420" spans="2:17"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70"/>
    </row>
    <row r="421" spans="2:17"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70"/>
    </row>
    <row r="422" spans="2:17"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70"/>
    </row>
    <row r="423" spans="2:17"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70"/>
    </row>
    <row r="424" spans="2:17"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70"/>
    </row>
    <row r="425" spans="2:17"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70"/>
    </row>
    <row r="426" spans="2:17"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70"/>
    </row>
    <row r="427" spans="2:17"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70"/>
    </row>
    <row r="428" spans="2:17"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70"/>
    </row>
    <row r="429" spans="2:17"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70"/>
    </row>
    <row r="430" spans="2:17"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70"/>
    </row>
    <row r="431" spans="2:17"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70"/>
    </row>
    <row r="432" spans="2:17"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70"/>
    </row>
    <row r="433" spans="2:17"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70"/>
    </row>
    <row r="434" spans="2:17"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70"/>
    </row>
    <row r="435" spans="2:17"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70"/>
    </row>
    <row r="436" spans="2:17"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70"/>
    </row>
    <row r="437" spans="2:17"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70"/>
    </row>
    <row r="438" spans="2:17"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70"/>
    </row>
    <row r="439" spans="2:17"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70"/>
    </row>
    <row r="440" spans="2:17"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70"/>
    </row>
    <row r="441" spans="2:17">
      <c r="B441" s="42"/>
      <c r="C441" s="42"/>
      <c r="D441" s="42"/>
      <c r="E441" s="42"/>
      <c r="F441" s="42"/>
      <c r="G441" s="42"/>
      <c r="H441" s="42"/>
      <c r="I441" s="42"/>
      <c r="J441" s="43"/>
      <c r="K441" s="43"/>
      <c r="L441" s="43"/>
      <c r="M441" s="43"/>
      <c r="N441" s="43"/>
      <c r="O441" s="43"/>
      <c r="P441" s="43"/>
      <c r="Q441" s="43"/>
    </row>
    <row r="442" spans="2:17">
      <c r="B442" s="42"/>
      <c r="C442" s="42"/>
      <c r="D442" s="42"/>
      <c r="E442" s="42"/>
      <c r="F442" s="42"/>
      <c r="G442" s="42"/>
      <c r="H442" s="42"/>
      <c r="I442" s="42"/>
      <c r="J442" s="43"/>
      <c r="K442" s="43"/>
      <c r="L442" s="43"/>
      <c r="M442" s="43"/>
      <c r="N442" s="43"/>
      <c r="O442" s="43"/>
      <c r="P442" s="43"/>
      <c r="Q442" s="43"/>
    </row>
    <row r="443" spans="2:17">
      <c r="B443" s="42"/>
      <c r="C443" s="42"/>
      <c r="D443" s="42"/>
      <c r="E443" s="42"/>
      <c r="F443" s="42"/>
      <c r="G443" s="42"/>
      <c r="H443" s="42"/>
      <c r="I443" s="42"/>
      <c r="J443" s="43"/>
      <c r="K443" s="43"/>
      <c r="L443" s="43"/>
      <c r="M443" s="43"/>
      <c r="N443" s="43"/>
      <c r="O443" s="43"/>
      <c r="P443" s="43"/>
      <c r="Q443" s="43"/>
    </row>
  </sheetData>
  <mergeCells count="24">
    <mergeCell ref="R41:T41"/>
    <mergeCell ref="B2:P3"/>
    <mergeCell ref="S3:V3"/>
    <mergeCell ref="D4:E4"/>
    <mergeCell ref="S4:V4"/>
    <mergeCell ref="B5:P5"/>
    <mergeCell ref="F6:P6"/>
    <mergeCell ref="B18:P18"/>
    <mergeCell ref="F19:P19"/>
    <mergeCell ref="B30:P30"/>
    <mergeCell ref="F31:P31"/>
    <mergeCell ref="B41:P41"/>
    <mergeCell ref="S5:V5"/>
    <mergeCell ref="B57:E57"/>
    <mergeCell ref="D58:E58"/>
    <mergeCell ref="D59:E59"/>
    <mergeCell ref="D60:E60"/>
    <mergeCell ref="R42:T42"/>
    <mergeCell ref="R43:T43"/>
    <mergeCell ref="R44:T44"/>
    <mergeCell ref="B45:P45"/>
    <mergeCell ref="B50:P50"/>
    <mergeCell ref="R50:T53"/>
    <mergeCell ref="B52:P5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Ewa Lisztwanová</dc:creator>
  <cp:keywords/>
  <dc:description/>
  <cp:lastModifiedBy>David Kudýn</cp:lastModifiedBy>
  <cp:revision/>
  <dcterms:created xsi:type="dcterms:W3CDTF">2022-12-05T09:19:23Z</dcterms:created>
  <dcterms:modified xsi:type="dcterms:W3CDTF">2024-09-02T11:06:31Z</dcterms:modified>
  <cp:category/>
  <cp:contentStatus/>
</cp:coreProperties>
</file>